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/>
  <mc:AlternateContent xmlns:mc="http://schemas.openxmlformats.org/markup-compatibility/2006">
    <mc:Choice Requires="x15">
      <x15ac:absPath xmlns:x15ac="http://schemas.microsoft.com/office/spreadsheetml/2010/11/ac" url="C:\Users\admin\Desktop\IPI\May\الشعلان\"/>
    </mc:Choice>
  </mc:AlternateContent>
  <xr:revisionPtr revIDLastSave="0" documentId="13_ncr:1_{E954C663-97CA-4C4A-BF4E-288C157F7785}" xr6:coauthVersionLast="36" xr6:coauthVersionMax="36" xr10:uidLastSave="{00000000-0000-0000-0000-000000000000}"/>
  <bookViews>
    <workbookView xWindow="0" yWindow="0" windowWidth="20490" windowHeight="9050" firstSheet="3" activeTab="5" xr2:uid="{00000000-000D-0000-FFFF-FFFF00000000}"/>
  </bookViews>
  <sheets>
    <sheet name="IPI" sheetId="4" r:id="rId1"/>
    <sheet name="Manufacturing production Index" sheetId="5" r:id="rId2"/>
    <sheet name="Manufacturing production Graph" sheetId="6" r:id="rId3"/>
    <sheet name="انتاج الصناعة التحويلية Gra " sheetId="9" r:id="rId4"/>
    <sheet name="الرقم القياسي للإنتاج الصناعي" sheetId="3" r:id="rId5"/>
    <sheet name="Production" sheetId="10" r:id="rId6"/>
  </sheets>
  <definedNames>
    <definedName name="_xlnm._FilterDatabase" localSheetId="2" hidden="1">'Manufacturing production Graph'!$A$4:$C$17</definedName>
    <definedName name="_xlnm._FilterDatabase" localSheetId="3" hidden="1">'انتاج الصناعة التحويلية Gra '!$A$4:$C$18</definedName>
  </definedNames>
  <calcPr calcId="19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A5" i="10" l="1"/>
  <c r="BB5" i="10"/>
  <c r="AX5" i="10"/>
  <c r="AY5" i="10"/>
  <c r="AU5" i="10"/>
  <c r="AV5" i="10"/>
  <c r="AR5" i="10"/>
  <c r="AS5" i="10"/>
  <c r="AO5" i="10"/>
  <c r="AP5" i="10"/>
  <c r="AL5" i="10"/>
  <c r="AM5" i="10"/>
  <c r="AI5" i="10"/>
  <c r="AJ5" i="10"/>
  <c r="AF5" i="10"/>
  <c r="AG5" i="10"/>
  <c r="AC5" i="10"/>
  <c r="AD5" i="10"/>
  <c r="Z5" i="10"/>
  <c r="AA5" i="10"/>
  <c r="W5" i="10"/>
  <c r="X5" i="10"/>
  <c r="T5" i="10"/>
  <c r="U5" i="10"/>
  <c r="Q5" i="10"/>
  <c r="R5" i="10"/>
  <c r="N5" i="10"/>
  <c r="O5" i="10"/>
  <c r="K5" i="10"/>
  <c r="L5" i="10"/>
  <c r="H5" i="10"/>
  <c r="I5" i="10"/>
  <c r="E5" i="10"/>
  <c r="F5" i="10"/>
  <c r="BB20" i="10"/>
  <c r="AY20" i="10"/>
  <c r="AV20" i="10"/>
  <c r="AS20" i="10"/>
  <c r="AP20" i="10"/>
  <c r="AM20" i="10"/>
  <c r="AJ20" i="10"/>
  <c r="AG20" i="10"/>
  <c r="AD20" i="10"/>
  <c r="AA20" i="10"/>
  <c r="X20" i="10"/>
  <c r="U20" i="10"/>
  <c r="R20" i="10"/>
  <c r="O20" i="10"/>
  <c r="L20" i="10"/>
  <c r="I20" i="10"/>
  <c r="F20" i="10"/>
  <c r="AZ20" i="10"/>
  <c r="AW20" i="10"/>
  <c r="AT20" i="10"/>
  <c r="AQ20" i="10"/>
  <c r="AN20" i="10"/>
  <c r="AK20" i="10"/>
  <c r="AH20" i="10"/>
  <c r="AE20" i="10"/>
  <c r="AB20" i="10"/>
  <c r="Y20" i="10"/>
  <c r="V20" i="10"/>
  <c r="S20" i="10"/>
  <c r="P20" i="10"/>
  <c r="M20" i="10"/>
  <c r="J20" i="10"/>
  <c r="G20" i="10"/>
  <c r="D20" i="10"/>
  <c r="E6" i="10"/>
  <c r="F6" i="10"/>
  <c r="BA7" i="10"/>
  <c r="BB7" i="10"/>
  <c r="BA8" i="10"/>
  <c r="BB8" i="10"/>
  <c r="BA9" i="10"/>
  <c r="BB9" i="10"/>
  <c r="BA10" i="10"/>
  <c r="BB10" i="10"/>
  <c r="BA11" i="10"/>
  <c r="BB11" i="10"/>
  <c r="BA12" i="10"/>
  <c r="BB12" i="10"/>
  <c r="BA13" i="10"/>
  <c r="BB13" i="10"/>
  <c r="BA14" i="10"/>
  <c r="BB14" i="10"/>
  <c r="BA15" i="10"/>
  <c r="BB15" i="10"/>
  <c r="BA16" i="10"/>
  <c r="BB16" i="10"/>
  <c r="BA17" i="10"/>
  <c r="BB17" i="10"/>
  <c r="BA18" i="10"/>
  <c r="BB18" i="10"/>
  <c r="BA6" i="10"/>
  <c r="BB6" i="10"/>
  <c r="BB19" i="10"/>
  <c r="Q7" i="10"/>
  <c r="R7" i="10"/>
  <c r="Q8" i="10"/>
  <c r="R8" i="10"/>
  <c r="Q9" i="10"/>
  <c r="R9" i="10"/>
  <c r="Q10" i="10"/>
  <c r="R10" i="10"/>
  <c r="Q11" i="10"/>
  <c r="R11" i="10"/>
  <c r="Q12" i="10"/>
  <c r="R12" i="10"/>
  <c r="Q13" i="10"/>
  <c r="R13" i="10"/>
  <c r="Q14" i="10"/>
  <c r="R14" i="10"/>
  <c r="Q15" i="10"/>
  <c r="R15" i="10"/>
  <c r="Q16" i="10"/>
  <c r="R16" i="10"/>
  <c r="Q17" i="10"/>
  <c r="R17" i="10"/>
  <c r="Q18" i="10"/>
  <c r="R18" i="10"/>
  <c r="Q6" i="10"/>
  <c r="R6" i="10"/>
  <c r="R19" i="10"/>
  <c r="AX7" i="10"/>
  <c r="AY7" i="10"/>
  <c r="AX8" i="10"/>
  <c r="AY8" i="10"/>
  <c r="AX9" i="10"/>
  <c r="AY9" i="10"/>
  <c r="AX10" i="10"/>
  <c r="AY10" i="10"/>
  <c r="AX11" i="10"/>
  <c r="AY11" i="10"/>
  <c r="AX12" i="10"/>
  <c r="AY12" i="10"/>
  <c r="AX13" i="10"/>
  <c r="AY13" i="10"/>
  <c r="AX14" i="10"/>
  <c r="AY14" i="10"/>
  <c r="AX15" i="10"/>
  <c r="AY15" i="10"/>
  <c r="AX16" i="10"/>
  <c r="AY16" i="10"/>
  <c r="AX17" i="10"/>
  <c r="AY17" i="10"/>
  <c r="AX18" i="10"/>
  <c r="AY18" i="10"/>
  <c r="AX6" i="10"/>
  <c r="AY6" i="10"/>
  <c r="AY19" i="10"/>
  <c r="AU7" i="10"/>
  <c r="AV7" i="10"/>
  <c r="AU8" i="10"/>
  <c r="AV8" i="10"/>
  <c r="AU9" i="10"/>
  <c r="AV9" i="10"/>
  <c r="AU10" i="10"/>
  <c r="AV10" i="10"/>
  <c r="AU11" i="10"/>
  <c r="AV11" i="10"/>
  <c r="AU12" i="10"/>
  <c r="AV12" i="10"/>
  <c r="AU13" i="10"/>
  <c r="AV13" i="10"/>
  <c r="AU14" i="10"/>
  <c r="AV14" i="10"/>
  <c r="AU15" i="10"/>
  <c r="AV15" i="10"/>
  <c r="AU16" i="10"/>
  <c r="AV16" i="10"/>
  <c r="AU17" i="10"/>
  <c r="AV17" i="10"/>
  <c r="AU18" i="10"/>
  <c r="AV18" i="10"/>
  <c r="AU6" i="10"/>
  <c r="AV6" i="10"/>
  <c r="AV19" i="10"/>
  <c r="AR7" i="10"/>
  <c r="AS7" i="10"/>
  <c r="AR8" i="10"/>
  <c r="AS8" i="10"/>
  <c r="AR9" i="10"/>
  <c r="AS9" i="10"/>
  <c r="AR10" i="10"/>
  <c r="AS10" i="10"/>
  <c r="AR11" i="10"/>
  <c r="AS11" i="10"/>
  <c r="AR12" i="10"/>
  <c r="AS12" i="10"/>
  <c r="AR13" i="10"/>
  <c r="AS13" i="10"/>
  <c r="AR14" i="10"/>
  <c r="AS14" i="10"/>
  <c r="AR15" i="10"/>
  <c r="AS15" i="10"/>
  <c r="AR16" i="10"/>
  <c r="AS16" i="10"/>
  <c r="AR17" i="10"/>
  <c r="AS17" i="10"/>
  <c r="AR18" i="10"/>
  <c r="AS18" i="10"/>
  <c r="AR6" i="10"/>
  <c r="AS6" i="10"/>
  <c r="AS19" i="10"/>
  <c r="AO7" i="10"/>
  <c r="AP7" i="10"/>
  <c r="AO8" i="10"/>
  <c r="AP8" i="10"/>
  <c r="AO9" i="10"/>
  <c r="AP9" i="10"/>
  <c r="AO10" i="10"/>
  <c r="AP10" i="10"/>
  <c r="AO11" i="10"/>
  <c r="AP11" i="10"/>
  <c r="AO12" i="10"/>
  <c r="AP12" i="10"/>
  <c r="AO13" i="10"/>
  <c r="AP13" i="10"/>
  <c r="AO14" i="10"/>
  <c r="AP14" i="10"/>
  <c r="AO15" i="10"/>
  <c r="AP15" i="10"/>
  <c r="AO16" i="10"/>
  <c r="AP16" i="10"/>
  <c r="AO17" i="10"/>
  <c r="AP17" i="10"/>
  <c r="AO18" i="10"/>
  <c r="AP18" i="10"/>
  <c r="AO6" i="10"/>
  <c r="AP6" i="10"/>
  <c r="AP19" i="10"/>
  <c r="AL7" i="10"/>
  <c r="AM7" i="10"/>
  <c r="AL8" i="10"/>
  <c r="AM8" i="10"/>
  <c r="AL9" i="10"/>
  <c r="AM9" i="10"/>
  <c r="AL10" i="10"/>
  <c r="AM10" i="10"/>
  <c r="AL11" i="10"/>
  <c r="AM11" i="10"/>
  <c r="AL12" i="10"/>
  <c r="AM12" i="10"/>
  <c r="AL13" i="10"/>
  <c r="AM13" i="10"/>
  <c r="AL14" i="10"/>
  <c r="AM14" i="10"/>
  <c r="AL15" i="10"/>
  <c r="AM15" i="10"/>
  <c r="AL16" i="10"/>
  <c r="AM16" i="10"/>
  <c r="AL17" i="10"/>
  <c r="AM17" i="10"/>
  <c r="AL18" i="10"/>
  <c r="AM18" i="10"/>
  <c r="AL6" i="10"/>
  <c r="AM6" i="10"/>
  <c r="AM19" i="10"/>
  <c r="AI7" i="10"/>
  <c r="AJ7" i="10"/>
  <c r="AI8" i="10"/>
  <c r="AJ8" i="10"/>
  <c r="AI9" i="10"/>
  <c r="AJ9" i="10"/>
  <c r="AI10" i="10"/>
  <c r="AJ10" i="10"/>
  <c r="AI11" i="10"/>
  <c r="AJ11" i="10"/>
  <c r="AI12" i="10"/>
  <c r="AJ12" i="10"/>
  <c r="AI13" i="10"/>
  <c r="AJ13" i="10"/>
  <c r="AI14" i="10"/>
  <c r="AJ14" i="10"/>
  <c r="AI15" i="10"/>
  <c r="AJ15" i="10"/>
  <c r="AI16" i="10"/>
  <c r="AJ16" i="10"/>
  <c r="AI17" i="10"/>
  <c r="AJ17" i="10"/>
  <c r="AI18" i="10"/>
  <c r="AJ18" i="10"/>
  <c r="AI6" i="10"/>
  <c r="AJ6" i="10"/>
  <c r="AJ19" i="10"/>
  <c r="AF7" i="10"/>
  <c r="AG7" i="10"/>
  <c r="AF8" i="10"/>
  <c r="AG8" i="10"/>
  <c r="AF9" i="10"/>
  <c r="AG9" i="10"/>
  <c r="AF10" i="10"/>
  <c r="AG10" i="10"/>
  <c r="AF11" i="10"/>
  <c r="AG11" i="10"/>
  <c r="AF12" i="10"/>
  <c r="AG12" i="10"/>
  <c r="AF13" i="10"/>
  <c r="AG13" i="10"/>
  <c r="AF14" i="10"/>
  <c r="AG14" i="10"/>
  <c r="AF15" i="10"/>
  <c r="AG15" i="10"/>
  <c r="AF16" i="10"/>
  <c r="AG16" i="10"/>
  <c r="AF17" i="10"/>
  <c r="AG17" i="10"/>
  <c r="AF18" i="10"/>
  <c r="AG18" i="10"/>
  <c r="AF6" i="10"/>
  <c r="AG6" i="10"/>
  <c r="AG19" i="10"/>
  <c r="AC7" i="10"/>
  <c r="AD7" i="10"/>
  <c r="AC8" i="10"/>
  <c r="AD8" i="10"/>
  <c r="AC9" i="10"/>
  <c r="AD9" i="10"/>
  <c r="AC10" i="10"/>
  <c r="AD10" i="10"/>
  <c r="AC11" i="10"/>
  <c r="AD11" i="10"/>
  <c r="AC12" i="10"/>
  <c r="AD12" i="10"/>
  <c r="AC13" i="10"/>
  <c r="AD13" i="10"/>
  <c r="AC14" i="10"/>
  <c r="AD14" i="10"/>
  <c r="AC15" i="10"/>
  <c r="AD15" i="10"/>
  <c r="AC16" i="10"/>
  <c r="AD16" i="10"/>
  <c r="AC17" i="10"/>
  <c r="AD17" i="10"/>
  <c r="AC18" i="10"/>
  <c r="AD18" i="10"/>
  <c r="AC6" i="10"/>
  <c r="AD6" i="10"/>
  <c r="AD19" i="10"/>
  <c r="Z7" i="10"/>
  <c r="AA7" i="10"/>
  <c r="Z8" i="10"/>
  <c r="AA8" i="10"/>
  <c r="Z9" i="10"/>
  <c r="AA9" i="10"/>
  <c r="Z10" i="10"/>
  <c r="AA10" i="10"/>
  <c r="Z11" i="10"/>
  <c r="AA11" i="10"/>
  <c r="Z12" i="10"/>
  <c r="AA12" i="10"/>
  <c r="Z13" i="10"/>
  <c r="AA13" i="10"/>
  <c r="Z14" i="10"/>
  <c r="AA14" i="10"/>
  <c r="Z15" i="10"/>
  <c r="AA15" i="10"/>
  <c r="Z16" i="10"/>
  <c r="AA16" i="10"/>
  <c r="Z17" i="10"/>
  <c r="AA17" i="10"/>
  <c r="Z18" i="10"/>
  <c r="AA18" i="10"/>
  <c r="Z6" i="10"/>
  <c r="AA6" i="10"/>
  <c r="AA19" i="10"/>
  <c r="W7" i="10"/>
  <c r="X7" i="10"/>
  <c r="W8" i="10"/>
  <c r="X8" i="10"/>
  <c r="W9" i="10"/>
  <c r="X9" i="10"/>
  <c r="W10" i="10"/>
  <c r="X10" i="10"/>
  <c r="W11" i="10"/>
  <c r="X11" i="10"/>
  <c r="W12" i="10"/>
  <c r="X12" i="10"/>
  <c r="W13" i="10"/>
  <c r="X13" i="10"/>
  <c r="W14" i="10"/>
  <c r="X14" i="10"/>
  <c r="W15" i="10"/>
  <c r="X15" i="10"/>
  <c r="W16" i="10"/>
  <c r="X16" i="10"/>
  <c r="W17" i="10"/>
  <c r="X17" i="10"/>
  <c r="W18" i="10"/>
  <c r="X18" i="10"/>
  <c r="W6" i="10"/>
  <c r="X6" i="10"/>
  <c r="X19" i="10"/>
  <c r="T7" i="10"/>
  <c r="U7" i="10"/>
  <c r="T8" i="10"/>
  <c r="U8" i="10"/>
  <c r="T9" i="10"/>
  <c r="U9" i="10"/>
  <c r="T10" i="10"/>
  <c r="U10" i="10"/>
  <c r="T11" i="10"/>
  <c r="U11" i="10"/>
  <c r="T12" i="10"/>
  <c r="U12" i="10"/>
  <c r="T13" i="10"/>
  <c r="U13" i="10"/>
  <c r="T14" i="10"/>
  <c r="U14" i="10"/>
  <c r="T15" i="10"/>
  <c r="U15" i="10"/>
  <c r="T16" i="10"/>
  <c r="U16" i="10"/>
  <c r="T17" i="10"/>
  <c r="U17" i="10"/>
  <c r="T18" i="10"/>
  <c r="U18" i="10"/>
  <c r="T6" i="10"/>
  <c r="U6" i="10"/>
  <c r="U19" i="10"/>
  <c r="N7" i="10"/>
  <c r="O7" i="10"/>
  <c r="N8" i="10"/>
  <c r="O8" i="10"/>
  <c r="N9" i="10"/>
  <c r="O9" i="10"/>
  <c r="N10" i="10"/>
  <c r="O10" i="10"/>
  <c r="N11" i="10"/>
  <c r="O11" i="10"/>
  <c r="N12" i="10"/>
  <c r="O12" i="10"/>
  <c r="N13" i="10"/>
  <c r="O13" i="10"/>
  <c r="N14" i="10"/>
  <c r="O14" i="10"/>
  <c r="N15" i="10"/>
  <c r="O15" i="10"/>
  <c r="N16" i="10"/>
  <c r="O16" i="10"/>
  <c r="N17" i="10"/>
  <c r="O17" i="10"/>
  <c r="N18" i="10"/>
  <c r="O18" i="10"/>
  <c r="N6" i="10"/>
  <c r="O6" i="10"/>
  <c r="O19" i="10"/>
  <c r="K7" i="10"/>
  <c r="L7" i="10"/>
  <c r="K8" i="10"/>
  <c r="L8" i="10"/>
  <c r="K9" i="10"/>
  <c r="L9" i="10"/>
  <c r="K10" i="10"/>
  <c r="L10" i="10"/>
  <c r="K11" i="10"/>
  <c r="L11" i="10"/>
  <c r="K12" i="10"/>
  <c r="L12" i="10"/>
  <c r="K13" i="10"/>
  <c r="L13" i="10"/>
  <c r="K14" i="10"/>
  <c r="L14" i="10"/>
  <c r="K15" i="10"/>
  <c r="L15" i="10"/>
  <c r="K16" i="10"/>
  <c r="L16" i="10"/>
  <c r="K17" i="10"/>
  <c r="L17" i="10"/>
  <c r="K18" i="10"/>
  <c r="L18" i="10"/>
  <c r="K6" i="10"/>
  <c r="L6" i="10"/>
  <c r="L19" i="10"/>
  <c r="H7" i="10"/>
  <c r="I7" i="10"/>
  <c r="H8" i="10"/>
  <c r="I8" i="10"/>
  <c r="H9" i="10"/>
  <c r="I9" i="10"/>
  <c r="H10" i="10"/>
  <c r="I10" i="10"/>
  <c r="H11" i="10"/>
  <c r="I11" i="10"/>
  <c r="H12" i="10"/>
  <c r="I12" i="10"/>
  <c r="H13" i="10"/>
  <c r="I13" i="10"/>
  <c r="H14" i="10"/>
  <c r="I14" i="10"/>
  <c r="H15" i="10"/>
  <c r="I15" i="10"/>
  <c r="H16" i="10"/>
  <c r="I16" i="10"/>
  <c r="H17" i="10"/>
  <c r="I17" i="10"/>
  <c r="H18" i="10"/>
  <c r="I18" i="10"/>
  <c r="H6" i="10"/>
  <c r="I6" i="10"/>
  <c r="I19" i="10"/>
  <c r="E7" i="10"/>
  <c r="F7" i="10"/>
  <c r="E8" i="10"/>
  <c r="F8" i="10"/>
  <c r="E9" i="10"/>
  <c r="F9" i="10"/>
  <c r="E10" i="10"/>
  <c r="F10" i="10"/>
  <c r="E11" i="10"/>
  <c r="F11" i="10"/>
  <c r="E12" i="10"/>
  <c r="F12" i="10"/>
  <c r="E13" i="10"/>
  <c r="F13" i="10"/>
  <c r="E14" i="10"/>
  <c r="F14" i="10"/>
  <c r="E15" i="10"/>
  <c r="F15" i="10"/>
  <c r="E16" i="10"/>
  <c r="F16" i="10"/>
  <c r="E17" i="10"/>
  <c r="F17" i="10"/>
  <c r="E18" i="10"/>
  <c r="F18" i="10"/>
  <c r="F19" i="10"/>
  <c r="E22" i="4"/>
  <c r="B22" i="3"/>
  <c r="E23" i="4"/>
  <c r="B23" i="3"/>
  <c r="E24" i="4"/>
  <c r="B24" i="3"/>
  <c r="AD4" i="4"/>
  <c r="R4" i="4"/>
  <c r="E21" i="4"/>
  <c r="B21" i="3"/>
  <c r="F22" i="4"/>
  <c r="C22" i="3"/>
  <c r="F23" i="4"/>
  <c r="C23" i="3"/>
  <c r="F24" i="4"/>
  <c r="C24" i="3"/>
  <c r="AC4" i="4"/>
  <c r="F21" i="4"/>
  <c r="C21" i="3"/>
  <c r="AE14" i="3"/>
  <c r="AE15" i="3"/>
  <c r="AE13" i="3"/>
  <c r="AN6" i="5"/>
  <c r="AN7" i="5"/>
  <c r="AN10" i="5"/>
  <c r="AN11" i="5"/>
  <c r="AN12" i="5"/>
  <c r="AN14" i="5"/>
  <c r="AN15" i="5"/>
  <c r="AN17" i="5"/>
  <c r="AM6" i="5"/>
  <c r="AM7" i="5"/>
  <c r="AM10" i="5"/>
  <c r="AM11" i="5"/>
  <c r="AM12" i="5"/>
  <c r="AM13" i="5"/>
  <c r="AM14" i="5"/>
  <c r="AM15" i="5"/>
  <c r="AM5" i="5"/>
  <c r="AM8" i="5"/>
  <c r="AM9" i="5"/>
  <c r="AN13" i="5"/>
  <c r="AN16" i="5"/>
  <c r="AM17" i="5"/>
  <c r="AH6" i="5"/>
  <c r="AH7" i="5"/>
  <c r="AH8" i="5"/>
  <c r="AH9" i="5"/>
  <c r="AH10" i="5"/>
  <c r="AH11" i="5"/>
  <c r="AH12" i="5"/>
  <c r="AH13" i="5"/>
  <c r="AH14" i="5"/>
  <c r="AH15" i="5"/>
  <c r="AH16" i="5"/>
  <c r="AH17" i="5"/>
  <c r="AH5" i="5"/>
  <c r="AE7" i="3"/>
  <c r="S7" i="3"/>
  <c r="R31" i="3"/>
  <c r="S31" i="4"/>
  <c r="AN9" i="5"/>
  <c r="AM16" i="5"/>
  <c r="AN8" i="5"/>
  <c r="AN5" i="5"/>
  <c r="AH18" i="5"/>
  <c r="Q4" i="4"/>
  <c r="AD7" i="3"/>
  <c r="R7" i="3"/>
  <c r="Q31" i="3"/>
  <c r="AC7" i="3"/>
  <c r="AJ5" i="5"/>
  <c r="AJ6" i="5"/>
  <c r="AJ7" i="5"/>
  <c r="AJ8" i="5"/>
  <c r="AJ9" i="5"/>
  <c r="AJ10" i="5"/>
  <c r="AJ11" i="5"/>
  <c r="AJ12" i="5"/>
  <c r="AJ13" i="5"/>
  <c r="AJ14" i="5"/>
  <c r="AJ15" i="5"/>
  <c r="AJ16" i="5"/>
  <c r="AJ17" i="5"/>
  <c r="AB4" i="4"/>
  <c r="S4" i="4"/>
  <c r="AF17" i="5"/>
  <c r="AD17" i="5"/>
  <c r="AB17" i="5"/>
  <c r="Z17" i="5"/>
  <c r="X17" i="5"/>
  <c r="V17" i="5"/>
  <c r="T17" i="5"/>
  <c r="R17" i="5"/>
  <c r="P17" i="5"/>
  <c r="N17" i="5"/>
  <c r="L17" i="5"/>
  <c r="J17" i="5"/>
  <c r="H17" i="5"/>
  <c r="F17" i="5"/>
  <c r="D17" i="5"/>
  <c r="AF16" i="5"/>
  <c r="AD16" i="5"/>
  <c r="AB16" i="5"/>
  <c r="Z16" i="5"/>
  <c r="X16" i="5"/>
  <c r="V16" i="5"/>
  <c r="T16" i="5"/>
  <c r="R16" i="5"/>
  <c r="P16" i="5"/>
  <c r="N16" i="5"/>
  <c r="L16" i="5"/>
  <c r="J16" i="5"/>
  <c r="H16" i="5"/>
  <c r="F16" i="5"/>
  <c r="D16" i="5"/>
  <c r="AF15" i="5"/>
  <c r="AD15" i="5"/>
  <c r="AB15" i="5"/>
  <c r="Z15" i="5"/>
  <c r="X15" i="5"/>
  <c r="V15" i="5"/>
  <c r="T15" i="5"/>
  <c r="R15" i="5"/>
  <c r="P15" i="5"/>
  <c r="N15" i="5"/>
  <c r="L15" i="5"/>
  <c r="J15" i="5"/>
  <c r="H15" i="5"/>
  <c r="F15" i="5"/>
  <c r="D15" i="5"/>
  <c r="AF14" i="5"/>
  <c r="AD14" i="5"/>
  <c r="AB14" i="5"/>
  <c r="Z14" i="5"/>
  <c r="X14" i="5"/>
  <c r="V14" i="5"/>
  <c r="T14" i="5"/>
  <c r="R14" i="5"/>
  <c r="P14" i="5"/>
  <c r="N14" i="5"/>
  <c r="L14" i="5"/>
  <c r="J14" i="5"/>
  <c r="H14" i="5"/>
  <c r="F14" i="5"/>
  <c r="D14" i="5"/>
  <c r="AF13" i="5"/>
  <c r="AD13" i="5"/>
  <c r="AB13" i="5"/>
  <c r="Z13" i="5"/>
  <c r="X13" i="5"/>
  <c r="V13" i="5"/>
  <c r="T13" i="5"/>
  <c r="R13" i="5"/>
  <c r="P13" i="5"/>
  <c r="N13" i="5"/>
  <c r="L13" i="5"/>
  <c r="J13" i="5"/>
  <c r="H13" i="5"/>
  <c r="F13" i="5"/>
  <c r="D13" i="5"/>
  <c r="AF12" i="5"/>
  <c r="AD12" i="5"/>
  <c r="AB12" i="5"/>
  <c r="Z12" i="5"/>
  <c r="X12" i="5"/>
  <c r="V12" i="5"/>
  <c r="T12" i="5"/>
  <c r="R12" i="5"/>
  <c r="P12" i="5"/>
  <c r="N12" i="5"/>
  <c r="L12" i="5"/>
  <c r="J12" i="5"/>
  <c r="H12" i="5"/>
  <c r="F12" i="5"/>
  <c r="D12" i="5"/>
  <c r="AF11" i="5"/>
  <c r="AD11" i="5"/>
  <c r="AB11" i="5"/>
  <c r="Z11" i="5"/>
  <c r="X11" i="5"/>
  <c r="V11" i="5"/>
  <c r="T11" i="5"/>
  <c r="R11" i="5"/>
  <c r="P11" i="5"/>
  <c r="N11" i="5"/>
  <c r="L11" i="5"/>
  <c r="J11" i="5"/>
  <c r="H11" i="5"/>
  <c r="F11" i="5"/>
  <c r="D11" i="5"/>
  <c r="AF10" i="5"/>
  <c r="AD10" i="5"/>
  <c r="AB10" i="5"/>
  <c r="Z10" i="5"/>
  <c r="X10" i="5"/>
  <c r="V10" i="5"/>
  <c r="T10" i="5"/>
  <c r="R10" i="5"/>
  <c r="P10" i="5"/>
  <c r="N10" i="5"/>
  <c r="L10" i="5"/>
  <c r="J10" i="5"/>
  <c r="H10" i="5"/>
  <c r="F10" i="5"/>
  <c r="D10" i="5"/>
  <c r="AF9" i="5"/>
  <c r="AD9" i="5"/>
  <c r="AB9" i="5"/>
  <c r="Z9" i="5"/>
  <c r="X9" i="5"/>
  <c r="V9" i="5"/>
  <c r="T9" i="5"/>
  <c r="R9" i="5"/>
  <c r="P9" i="5"/>
  <c r="N9" i="5"/>
  <c r="L9" i="5"/>
  <c r="J9" i="5"/>
  <c r="H9" i="5"/>
  <c r="F9" i="5"/>
  <c r="D9" i="5"/>
  <c r="AF8" i="5"/>
  <c r="AD8" i="5"/>
  <c r="AB8" i="5"/>
  <c r="Z8" i="5"/>
  <c r="X8" i="5"/>
  <c r="V8" i="5"/>
  <c r="T8" i="5"/>
  <c r="R8" i="5"/>
  <c r="P8" i="5"/>
  <c r="N8" i="5"/>
  <c r="L8" i="5"/>
  <c r="J8" i="5"/>
  <c r="H8" i="5"/>
  <c r="F8" i="5"/>
  <c r="D8" i="5"/>
  <c r="AF7" i="5"/>
  <c r="AD7" i="5"/>
  <c r="AB7" i="5"/>
  <c r="Z7" i="5"/>
  <c r="X7" i="5"/>
  <c r="V7" i="5"/>
  <c r="T7" i="5"/>
  <c r="R7" i="5"/>
  <c r="P7" i="5"/>
  <c r="N7" i="5"/>
  <c r="L7" i="5"/>
  <c r="J7" i="5"/>
  <c r="H7" i="5"/>
  <c r="F7" i="5"/>
  <c r="D7" i="5"/>
  <c r="D5" i="5"/>
  <c r="D6" i="5"/>
  <c r="AF6" i="5"/>
  <c r="AD6" i="5"/>
  <c r="AB6" i="5"/>
  <c r="Z6" i="5"/>
  <c r="X6" i="5"/>
  <c r="V6" i="5"/>
  <c r="V5" i="5"/>
  <c r="T6" i="5"/>
  <c r="R6" i="5"/>
  <c r="P6" i="5"/>
  <c r="N6" i="5"/>
  <c r="L6" i="5"/>
  <c r="J6" i="5"/>
  <c r="H6" i="5"/>
  <c r="F6" i="5"/>
  <c r="F5" i="5"/>
  <c r="AF5" i="5"/>
  <c r="AD5" i="5"/>
  <c r="AB5" i="5"/>
  <c r="Z5" i="5"/>
  <c r="X5" i="5"/>
  <c r="T5" i="5"/>
  <c r="R5" i="5"/>
  <c r="P5" i="5"/>
  <c r="N5" i="5"/>
  <c r="L5" i="5"/>
  <c r="J5" i="5"/>
  <c r="H5" i="5"/>
  <c r="P4" i="4"/>
  <c r="AB7" i="3"/>
  <c r="P7" i="3"/>
  <c r="O31" i="3"/>
  <c r="Q7" i="3"/>
  <c r="E7" i="3"/>
  <c r="D31" i="3"/>
  <c r="P31" i="3"/>
  <c r="AA4" i="4"/>
  <c r="O4" i="4"/>
  <c r="AA7" i="3"/>
  <c r="O7" i="3"/>
  <c r="N31" i="3"/>
  <c r="Z7" i="3"/>
  <c r="N7" i="3"/>
  <c r="M31" i="3"/>
  <c r="Y7" i="3"/>
  <c r="M7" i="3"/>
  <c r="L31" i="3"/>
  <c r="X7" i="3"/>
  <c r="L7" i="3"/>
  <c r="K31" i="3"/>
  <c r="W7" i="3"/>
  <c r="K7" i="3"/>
  <c r="J31" i="3"/>
  <c r="V7" i="3"/>
  <c r="J7" i="3"/>
  <c r="I31" i="3"/>
  <c r="U7" i="3"/>
  <c r="I7" i="3"/>
  <c r="H31" i="3"/>
  <c r="T7" i="3"/>
  <c r="H7" i="3"/>
  <c r="G31" i="3"/>
  <c r="G7" i="3"/>
  <c r="F31" i="3"/>
  <c r="F7" i="3"/>
  <c r="E31" i="3"/>
  <c r="D7" i="3"/>
  <c r="C31" i="3"/>
  <c r="C7" i="3"/>
  <c r="B31" i="3"/>
  <c r="Z4" i="4"/>
  <c r="Y4" i="4"/>
  <c r="X4" i="4"/>
  <c r="L4" i="4"/>
  <c r="M31" i="4"/>
  <c r="W4" i="4"/>
  <c r="V4" i="4"/>
  <c r="U4" i="4"/>
  <c r="T4" i="4"/>
  <c r="N4" i="4"/>
  <c r="M4" i="4"/>
  <c r="K4" i="4"/>
  <c r="J4" i="4"/>
  <c r="I4" i="4"/>
  <c r="H4" i="4"/>
  <c r="G4" i="4"/>
  <c r="F4" i="4"/>
  <c r="E4" i="4"/>
  <c r="F31" i="4"/>
  <c r="D4" i="4"/>
  <c r="C4" i="4"/>
  <c r="D31" i="4"/>
  <c r="B4" i="4"/>
  <c r="Z18" i="5"/>
  <c r="F18" i="5"/>
  <c r="J18" i="5"/>
  <c r="V18" i="5"/>
  <c r="D18" i="5"/>
  <c r="AD18" i="5"/>
  <c r="AB18" i="5"/>
  <c r="H18" i="5"/>
  <c r="X18" i="5"/>
  <c r="N18" i="5"/>
  <c r="AJ18" i="5"/>
  <c r="P18" i="5"/>
  <c r="R18" i="5"/>
  <c r="T18" i="5"/>
  <c r="L18" i="5"/>
  <c r="AF18" i="5"/>
  <c r="Q31" i="4"/>
  <c r="O31" i="4"/>
  <c r="E31" i="4"/>
  <c r="K31" i="4"/>
  <c r="H31" i="4"/>
  <c r="L31" i="4"/>
  <c r="N31" i="4"/>
  <c r="C31" i="4"/>
  <c r="P31" i="4"/>
  <c r="I31" i="4"/>
  <c r="G31" i="4"/>
  <c r="J31" i="4"/>
  <c r="R31" i="4"/>
  <c r="AM18" i="5"/>
  <c r="AN18" i="5"/>
</calcChain>
</file>

<file path=xl/sharedStrings.xml><?xml version="1.0" encoding="utf-8"?>
<sst xmlns="http://schemas.openxmlformats.org/spreadsheetml/2006/main" count="411" uniqueCount="124">
  <si>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</si>
  <si>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</si>
  <si>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</si>
  <si>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</si>
  <si>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</si>
  <si>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</si>
  <si>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</si>
  <si>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</si>
  <si>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</si>
  <si>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</si>
  <si>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</si>
  <si>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</si>
  <si>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Mining and quarrying  </t>
  </si>
  <si>
    <t>Manufacturing</t>
  </si>
  <si>
    <t>Electricity and gas</t>
  </si>
  <si>
    <t>GENERAL INDEX</t>
  </si>
  <si>
    <t>weight</t>
  </si>
  <si>
    <t>الرقم القياسي العام للإنتاج الصناعي</t>
  </si>
  <si>
    <t>يناير</t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</si>
  <si>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</si>
  <si>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</si>
  <si>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</si>
  <si>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</si>
  <si>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</si>
  <si>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</si>
  <si>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</si>
  <si>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</si>
  <si>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</si>
  <si>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</si>
  <si>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</si>
  <si>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الرقم القياسي للإنتاج الصناعي حسب الأنشطة</t>
  </si>
  <si>
    <t>النشاط الاقتصادي</t>
  </si>
  <si>
    <t>التعدين واستغلال المحاجر</t>
  </si>
  <si>
    <t>الصناعة التحويلية</t>
  </si>
  <si>
    <t>إمدادات الكهرباء</t>
  </si>
  <si>
    <t>Economic activity</t>
  </si>
  <si>
    <t>الوزن</t>
  </si>
  <si>
    <t>الرقم القياسي العام</t>
  </si>
  <si>
    <t>التغير السنوي في الرقم القياسي للإنتاج الصناعي (%)</t>
  </si>
  <si>
    <t>Index of General Industrial Production (IPI)</t>
  </si>
  <si>
    <t>Index of Industrial Production (IPI) by activity</t>
  </si>
  <si>
    <t>IPI</t>
  </si>
  <si>
    <t>Annual Change in IPI (%)</t>
  </si>
  <si>
    <t xml:space="preserve">يناير  </t>
  </si>
  <si>
    <t>يوليه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</si>
  <si>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</si>
  <si>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</si>
  <si>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</si>
  <si>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</si>
  <si>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</si>
  <si>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</si>
  <si>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</si>
  <si>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</si>
  <si>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</si>
  <si>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</si>
  <si>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</si>
  <si>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</si>
  <si>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يناير </t>
  </si>
  <si>
    <t>الرقم القياسي للإنتاج الصناعي حسب الأنشطة الاقتصادية</t>
  </si>
  <si>
    <t>Manufacturing Production Index</t>
  </si>
  <si>
    <t>Weight</t>
  </si>
  <si>
    <t>monthly change</t>
  </si>
  <si>
    <t>Index</t>
  </si>
  <si>
    <t>Index * Weight</t>
  </si>
  <si>
    <t>Manufacture of coke and refined petroleum products</t>
  </si>
  <si>
    <t xml:space="preserve">صنع فحم الكوك والمنتجات النفطية المكررة </t>
  </si>
  <si>
    <t>Manufacture of chemicals and chemical products</t>
  </si>
  <si>
    <t>صُنع المواد الكيميائية والمنتجات الكيميائية</t>
  </si>
  <si>
    <t>Manufacture of food products</t>
  </si>
  <si>
    <t>صُنع المنتجات الغذائية</t>
  </si>
  <si>
    <t>Manufacture of other non-metallic mineral products</t>
  </si>
  <si>
    <t>صنع منتجات المعادن اللافلزية الأخرى</t>
  </si>
  <si>
    <t>Manufacture of fabricated metal products</t>
  </si>
  <si>
    <t xml:space="preserve">صنع منتجات المعادن المشكلة </t>
  </si>
  <si>
    <t>Manufacture of basic metals</t>
  </si>
  <si>
    <t>صنع الفلزات القاعدية</t>
  </si>
  <si>
    <t>Manufacture of electrical equipment</t>
  </si>
  <si>
    <t>صنع المعدات الكهربائية</t>
  </si>
  <si>
    <t>Manufacture of paper and paper products</t>
  </si>
  <si>
    <t>صُنع الورق ومنتجات الورق</t>
  </si>
  <si>
    <t>Manufacture of rubber and plastics products</t>
  </si>
  <si>
    <t>صنع منتجات المطاط واللدائن</t>
  </si>
  <si>
    <t>Manufacture of furniture</t>
  </si>
  <si>
    <t>صناعة الأثاث</t>
  </si>
  <si>
    <t>Manufacture of machinery and equipment n.e.c.</t>
  </si>
  <si>
    <t>صُنع الملبوسات</t>
  </si>
  <si>
    <t>Manufacture of beverages</t>
  </si>
  <si>
    <t>صُنع المشروبات</t>
  </si>
  <si>
    <t>Manufacturing production Index</t>
  </si>
  <si>
    <t>الرقم القياسي للصناعة التحويلية</t>
  </si>
  <si>
    <t>annual change</t>
  </si>
  <si>
    <t>صناعة الآلات والمعدات الأخرى</t>
  </si>
  <si>
    <t>Jan 2019</t>
  </si>
  <si>
    <t>Abril 2019</t>
  </si>
  <si>
    <t>Feb 2019</t>
  </si>
  <si>
    <t>March 2019</t>
  </si>
  <si>
    <t>Auqust 2019</t>
  </si>
  <si>
    <t>April 2020</t>
  </si>
  <si>
    <t>March 2020</t>
  </si>
  <si>
    <t>Feb 2020</t>
  </si>
  <si>
    <t>Jan 2020</t>
  </si>
  <si>
    <t>Dec 2019</t>
  </si>
  <si>
    <t>Nov 2019</t>
  </si>
  <si>
    <t>Oct 2019</t>
  </si>
  <si>
    <t>Sep 2019</t>
  </si>
  <si>
    <t>May 2019</t>
  </si>
  <si>
    <t>June 2019</t>
  </si>
  <si>
    <t>July 2019</t>
  </si>
  <si>
    <t>التغير الشهري</t>
  </si>
  <si>
    <t>التغير السنوي</t>
  </si>
  <si>
    <t>Annual and Monthly Change in IPI by activity, May 2020</t>
  </si>
  <si>
    <t xml:space="preserve">Percent change in May 2020 compared to </t>
  </si>
  <si>
    <t>May 2020</t>
  </si>
  <si>
    <t>التغير السنوي والشهري في الرقم القياسي للإنتاج الصناعي مايو 2020</t>
  </si>
  <si>
    <t>نسبة التغير في شهر مايو 2020 مقارنة بـ</t>
  </si>
  <si>
    <t>مايو 2019</t>
  </si>
  <si>
    <t>ابريل 2020</t>
  </si>
  <si>
    <t>Manufacture of clothing</t>
  </si>
  <si>
    <t xml:space="preserve">Avg production </t>
  </si>
  <si>
    <t>production</t>
  </si>
  <si>
    <t>الرقم القياسي لإمدادات الكهرباء والغاز</t>
  </si>
  <si>
    <t>الرقم القياسي للتعدين والتحجير</t>
  </si>
  <si>
    <t>Electricity and gas production Index</t>
  </si>
  <si>
    <t>Mining and quarrying production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</si>
</sst>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B1mmm\-yy"/>
    <numFmt numFmtId="165" formatCode="[$-409]mmm\-yy;@"/>
    <numFmt numFmtId="166" formatCode="0.0000"/>
    <numFmt numFmtId="167" formatCode="0.0%"/>
    <numFmt numFmtId="168" formatCode="yyyy\-mm\-dd;@"/>
    <numFmt numFmtId="169" formatCode="#,##0.0000"/>
  </numFmts>
  <fonts count="28">
    <font>
      <sz val="11"/>
      <color theme="1"/>
      <name val="Calibri"/>
      <family val="2"/>
      <charset val="17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  <font>
      <sz val="11"/>
      <color theme="1"/>
      <name val="Frutiger LT Arabic 45 Light"/>
    </font>
    <font>
      <sz val="11"/>
      <color theme="1"/>
      <name val="Neo Sans Arabic"/>
      <family val="2"/>
    </font>
    <font>
      <b/>
      <sz val="11"/>
      <color theme="1"/>
      <name val="Neo Sans Arabic"/>
      <family val="2"/>
    </font>
    <font>
      <b/>
      <sz val="12"/>
      <color theme="1"/>
      <name val="Calibri"/>
      <family val="2"/>
      <scheme val="minor"/>
    </font>
    <font>
      <b/>
      <sz val="12"/>
      <color theme="1" tint="0.34998626667073579"/>
      <name val="Neo Sans Arabic"/>
      <family val="2"/>
    </font>
    <font>
      <b/>
      <sz val="12"/>
      <color theme="2" tint="-0.749992370372631"/>
      <name val="Neo Sans Arabic"/>
      <family val="2"/>
    </font>
    <font>
      <sz val="11"/>
      <color rgb="FFFF0000"/>
      <name val="Calibri"/>
      <family val="2"/>
      <charset val="178"/>
      <scheme val="minor"/>
    </font>
    <font>
      <sz val="10"/>
      <name val="Arial"/>
      <family val="2"/>
    </font>
    <font>
      <b/>
      <sz val="18"/>
      <color rgb="FF0070C0"/>
      <name val="Times New Roman"/>
      <family val="1"/>
    </font>
    <font>
      <b/>
      <sz val="10"/>
      <name val="Arial"/>
      <family val="2"/>
    </font>
    <font>
      <b/>
      <sz val="10"/>
      <color rgb="FF0070C0"/>
      <name val="Arial"/>
      <family val="2"/>
    </font>
    <font>
      <sz val="10"/>
      <color theme="1"/>
      <name val="Frutiger LT Arabic 45 Light"/>
    </font>
    <font>
      <b/>
      <sz val="10"/>
      <color rgb="FFFF0000"/>
      <name val="Arial"/>
      <family val="2"/>
    </font>
    <font>
      <sz val="9"/>
      <name val="Frutiger LT Arabic 55 Roman"/>
    </font>
    <font>
      <b/>
      <sz val="9"/>
      <name val="Arial"/>
      <family val="2"/>
      <charset val="178"/>
    </font>
    <font>
      <sz val="11"/>
      <color rgb="FF0070C0"/>
      <name val="Calibri"/>
      <family val="2"/>
      <charset val="178"/>
      <scheme val="minor"/>
    </font>
    <font>
      <sz val="10"/>
      <color theme="1"/>
      <name val="Neo Sans Arabic"/>
      <family val="2"/>
    </font>
    <font>
      <b/>
      <sz val="10"/>
      <color theme="1"/>
      <name val="Neo Sans Arabic"/>
      <family val="2"/>
    </font>
    <font>
      <sz val="11"/>
      <color rgb="FF002060"/>
      <name val="Calibri"/>
      <family val="2"/>
      <charset val="178"/>
      <scheme val="minor"/>
    </font>
    <font>
      <b/>
      <sz val="12"/>
      <color rgb="FF002060"/>
      <name val="Calibri"/>
      <family val="2"/>
      <scheme val="minor"/>
    </font>
    <font>
      <b/>
      <sz val="10"/>
      <color rgb="FF002060"/>
      <name val="Times New Roman"/>
      <family val="1"/>
    </font>
    <font>
      <sz val="10"/>
      <color theme="1"/>
      <name val="Arial"/>
    </font>
    <font>
      <u/>
      <sz val="11"/>
      <color theme="10"/>
      <name val="Calibri"/>
      <family val="2"/>
      <charset val="178"/>
      <scheme val="minor"/>
    </font>
    <font>
      <u/>
      <sz val="11"/>
      <color theme="11"/>
      <name val="Calibri"/>
      <family val="2"/>
      <charset val="17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95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auto="1"/>
      </bottom>
      <diagonal/>
    </border>
    <border>
      <left/>
      <right style="medium">
        <color auto="1"/>
      </right>
      <top style="thin">
        <color theme="0" tint="-0.2499465926084170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theme="0" tint="-0.24994659260841701"/>
      </bottom>
      <diagonal/>
    </border>
    <border>
      <left/>
      <right style="medium">
        <color auto="1"/>
      </right>
      <top style="medium">
        <color auto="1"/>
      </top>
      <bottom style="thin">
        <color theme="0" tint="-0.24994659260841701"/>
      </bottom>
      <diagonal/>
    </border>
    <border>
      <left/>
      <right/>
      <top style="medium">
        <color auto="1"/>
      </top>
      <bottom style="thin">
        <color theme="0" tint="-0.24994659260841701"/>
      </bottom>
      <diagonal/>
    </border>
    <border>
      <left style="medium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/>
      <top style="thin">
        <color theme="0" tint="-0.2499465926084170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/>
      <diagonal/>
    </border>
    <border>
      <left style="thin">
        <color auto="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auto="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auto="1"/>
      </left>
      <right/>
      <top/>
      <bottom style="thin">
        <color theme="0" tint="-0.1499679555650502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theme="0" tint="-0.24994659260841701"/>
      </bottom>
      <diagonal/>
    </border>
    <border>
      <left style="medium">
        <color auto="1"/>
      </left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auto="1"/>
      </right>
      <top style="thin">
        <color theme="0" tint="-0.2499465926084170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auto="1"/>
      </left>
      <right/>
      <top style="thin">
        <color theme="2" tint="-9.9948118533890809E-2"/>
      </top>
      <bottom style="medium">
        <color auto="1"/>
      </bottom>
      <diagonal/>
    </border>
    <border>
      <left/>
      <right/>
      <top style="thin">
        <color theme="2" tint="-9.9948118533890809E-2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theme="2" tint="-9.9948118533890809E-2"/>
      </bottom>
      <diagonal/>
    </border>
    <border>
      <left style="medium">
        <color auto="1"/>
      </left>
      <right style="medium">
        <color auto="1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auto="1"/>
      </left>
      <right style="medium">
        <color auto="1"/>
      </right>
      <top style="thin">
        <color theme="2" tint="-9.9948118533890809E-2"/>
      </top>
      <bottom style="medium">
        <color auto="1"/>
      </bottom>
      <diagonal/>
    </border>
    <border>
      <left/>
      <right style="medium">
        <color auto="1"/>
      </right>
      <top style="thin">
        <color theme="2" tint="-9.9948118533890809E-2"/>
      </top>
      <bottom style="thin">
        <color theme="2" tint="-9.9948118533890809E-2"/>
      </bottom>
      <diagonal/>
    </border>
    <border>
      <left/>
      <right style="medium">
        <color auto="1"/>
      </right>
      <top style="thin">
        <color theme="2" tint="-9.9948118533890809E-2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theme="2" tint="-9.9948118533890809E-2"/>
      </bottom>
      <diagonal/>
    </border>
    <border>
      <left/>
      <right/>
      <top style="medium">
        <color auto="1"/>
      </top>
      <bottom style="thin">
        <color theme="2" tint="-9.9948118533890809E-2"/>
      </bottom>
      <diagonal/>
    </border>
    <border>
      <left/>
      <right style="medium">
        <color auto="1"/>
      </right>
      <top style="medium">
        <color auto="1"/>
      </top>
      <bottom style="thin">
        <color theme="2" tint="-9.9948118533890809E-2"/>
      </bottom>
      <diagonal/>
    </border>
    <border>
      <left style="medium">
        <color auto="1"/>
      </left>
      <right style="thin">
        <color theme="0" tint="-0.24994659260841701"/>
      </right>
      <top/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auto="1"/>
      </bottom>
      <diagonal/>
    </border>
    <border>
      <left style="thin">
        <color theme="0" tint="-0.2499465926084170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theme="2" tint="-0.499984740745262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theme="2" tint="-0.499984740745262"/>
      </bottom>
      <diagonal/>
    </border>
    <border>
      <left/>
      <right style="thin">
        <color auto="1"/>
      </right>
      <top style="medium">
        <color auto="1"/>
      </top>
      <bottom style="medium">
        <color theme="2" tint="-0.499984740745262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theme="2" tint="-0.499984740745262"/>
      </bottom>
      <diagonal/>
    </border>
    <border>
      <left style="medium">
        <color auto="1"/>
      </left>
      <right style="thin">
        <color auto="1"/>
      </right>
      <top style="medium">
        <color theme="2" tint="-0.499984740745262"/>
      </top>
      <bottom style="medium">
        <color auto="1"/>
      </bottom>
      <diagonal/>
    </border>
    <border>
      <left/>
      <right style="thin">
        <color auto="1"/>
      </right>
      <top style="medium">
        <color theme="2" tint="-0.499984740745262"/>
      </top>
      <bottom style="medium">
        <color auto="1"/>
      </bottom>
      <diagonal/>
    </border>
    <border>
      <left/>
      <right style="medium">
        <color auto="1"/>
      </right>
      <top style="medium">
        <color theme="2" tint="-0.499984740745262"/>
      </top>
      <bottom style="medium">
        <color auto="1"/>
      </bottom>
      <diagonal/>
    </border>
    <border>
      <left style="thin">
        <color auto="1"/>
      </left>
      <right style="medium">
        <color theme="2" tint="-0.499984740745262"/>
      </right>
      <top style="medium">
        <color auto="1"/>
      </top>
      <bottom style="medium">
        <color theme="2" tint="-0.499984740745262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0" fontId="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283">
    <xf numFmtId="0" fontId="0" fillId="0" borderId="0" xfId="0"/>
    <xf numFmtId="0" fontId="5" fillId="0" borderId="0" xfId="0" applyFont="1" applyFill="1" applyAlignment="1">
      <alignment horizontal="right" vertical="center"/>
    </xf>
    <xf numFmtId="0" fontId="0" fillId="0" borderId="0" xfId="0" applyNumberFormat="1"/>
    <xf numFmtId="0" fontId="0" fillId="0" borderId="0" xfId="1" applyNumberFormat="1" applyFont="1"/>
    <xf numFmtId="0" fontId="0" fillId="0" borderId="0" xfId="0" applyBorder="1" applyAlignment="1">
      <alignment horizontal="left"/>
    </xf>
    <xf numFmtId="2" fontId="4" fillId="0" borderId="17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/>
    </xf>
    <xf numFmtId="2" fontId="0" fillId="0" borderId="0" xfId="1" applyNumberFormat="1" applyFont="1" applyBorder="1" applyAlignment="1">
      <alignment horizontal="center"/>
    </xf>
    <xf numFmtId="2" fontId="0" fillId="0" borderId="0" xfId="1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Fill="1"/>
    <xf numFmtId="2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Alignment="1">
      <alignment vertical="center"/>
    </xf>
    <xf numFmtId="2" fontId="4" fillId="0" borderId="34" xfId="0" applyNumberFormat="1" applyFont="1" applyBorder="1" applyAlignment="1">
      <alignment horizontal="center" vertical="center"/>
    </xf>
    <xf numFmtId="2" fontId="4" fillId="3" borderId="33" xfId="0" applyNumberFormat="1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2" fontId="4" fillId="0" borderId="29" xfId="0" applyNumberFormat="1" applyFont="1" applyBorder="1" applyAlignment="1">
      <alignment horizontal="center" vertical="center"/>
    </xf>
    <xf numFmtId="2" fontId="4" fillId="3" borderId="28" xfId="0" applyNumberFormat="1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2" fontId="4" fillId="0" borderId="30" xfId="0" applyNumberFormat="1" applyFont="1" applyBorder="1" applyAlignment="1">
      <alignment horizontal="center" vertical="center"/>
    </xf>
    <xf numFmtId="2" fontId="4" fillId="3" borderId="31" xfId="0" applyNumberFormat="1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5" fillId="5" borderId="12" xfId="0" applyNumberFormat="1" applyFont="1" applyFill="1" applyBorder="1" applyAlignment="1">
      <alignment horizontal="center" vertical="center"/>
    </xf>
    <xf numFmtId="0" fontId="5" fillId="5" borderId="10" xfId="0" applyNumberFormat="1" applyFont="1" applyFill="1" applyBorder="1" applyAlignment="1">
      <alignment horizontal="center" vertical="center"/>
    </xf>
    <xf numFmtId="0" fontId="11" fillId="0" borderId="0" xfId="2"/>
    <xf numFmtId="0" fontId="15" fillId="7" borderId="37" xfId="2" applyFont="1" applyFill="1" applyBorder="1" applyAlignment="1">
      <alignment vertical="center"/>
    </xf>
    <xf numFmtId="2" fontId="11" fillId="0" borderId="0" xfId="2" applyNumberFormat="1"/>
    <xf numFmtId="0" fontId="15" fillId="7" borderId="38" xfId="2" applyFont="1" applyFill="1" applyBorder="1" applyAlignment="1">
      <alignment vertical="center"/>
    </xf>
    <xf numFmtId="0" fontId="13" fillId="3" borderId="17" xfId="2" applyFont="1" applyFill="1" applyBorder="1" applyAlignment="1">
      <alignment vertical="center"/>
    </xf>
    <xf numFmtId="166" fontId="11" fillId="2" borderId="17" xfId="2" applyNumberFormat="1" applyFill="1" applyBorder="1" applyAlignment="1">
      <alignment horizontal="center" vertical="center"/>
    </xf>
    <xf numFmtId="2" fontId="16" fillId="5" borderId="17" xfId="2" applyNumberFormat="1" applyFont="1" applyFill="1" applyBorder="1" applyAlignment="1">
      <alignment horizontal="center" vertical="center"/>
    </xf>
    <xf numFmtId="2" fontId="11" fillId="7" borderId="17" xfId="2" applyNumberFormat="1" applyFill="1" applyBorder="1" applyAlignment="1">
      <alignment horizontal="center" vertical="center"/>
    </xf>
    <xf numFmtId="2" fontId="16" fillId="7" borderId="17" xfId="2" applyNumberFormat="1" applyFont="1" applyFill="1" applyBorder="1" applyAlignment="1">
      <alignment horizontal="center" vertical="center"/>
    </xf>
    <xf numFmtId="2" fontId="11" fillId="0" borderId="0" xfId="2" applyNumberForma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3" fillId="3" borderId="9" xfId="2" applyFont="1" applyFill="1" applyBorder="1" applyAlignment="1">
      <alignment vertical="center"/>
    </xf>
    <xf numFmtId="0" fontId="13" fillId="3" borderId="38" xfId="2" applyFont="1" applyFill="1" applyBorder="1" applyAlignment="1">
      <alignment vertical="center"/>
    </xf>
    <xf numFmtId="0" fontId="5" fillId="5" borderId="20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9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0" fontId="11" fillId="0" borderId="0" xfId="2" applyAlignment="1">
      <alignment horizontal="center" vertical="center"/>
    </xf>
    <xf numFmtId="0" fontId="15" fillId="7" borderId="41" xfId="2" applyFont="1" applyFill="1" applyBorder="1" applyAlignment="1">
      <alignment vertical="center"/>
    </xf>
    <xf numFmtId="0" fontId="15" fillId="7" borderId="45" xfId="2" applyFont="1" applyFill="1" applyBorder="1" applyAlignment="1">
      <alignment vertical="center"/>
    </xf>
    <xf numFmtId="0" fontId="18" fillId="3" borderId="17" xfId="2" applyFont="1" applyFill="1" applyBorder="1" applyAlignment="1">
      <alignment horizontal="right" vertical="center"/>
    </xf>
    <xf numFmtId="167" fontId="11" fillId="0" borderId="0" xfId="2" applyNumberFormat="1"/>
    <xf numFmtId="167" fontId="19" fillId="0" borderId="0" xfId="3" applyNumberFormat="1" applyFont="1" applyAlignment="1">
      <alignment horizontal="center" vertical="center"/>
    </xf>
    <xf numFmtId="0" fontId="20" fillId="5" borderId="23" xfId="0" applyFont="1" applyFill="1" applyBorder="1" applyAlignment="1">
      <alignment horizontal="center" vertical="center"/>
    </xf>
    <xf numFmtId="17" fontId="20" fillId="5" borderId="14" xfId="0" applyNumberFormat="1" applyFont="1" applyFill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2" fontId="4" fillId="0" borderId="26" xfId="0" applyNumberFormat="1" applyFont="1" applyBorder="1" applyAlignment="1">
      <alignment horizontal="center" vertical="center"/>
    </xf>
    <xf numFmtId="2" fontId="4" fillId="0" borderId="27" xfId="0" applyNumberFormat="1" applyFont="1" applyBorder="1" applyAlignment="1">
      <alignment horizontal="center" vertical="center"/>
    </xf>
    <xf numFmtId="2" fontId="4" fillId="0" borderId="32" xfId="0" applyNumberFormat="1" applyFont="1" applyBorder="1" applyAlignment="1">
      <alignment horizontal="center" vertical="center"/>
    </xf>
    <xf numFmtId="2" fontId="4" fillId="0" borderId="33" xfId="0" applyNumberFormat="1" applyFont="1" applyBorder="1" applyAlignment="1">
      <alignment horizontal="center" vertical="center"/>
    </xf>
    <xf numFmtId="2" fontId="4" fillId="0" borderId="35" xfId="0" applyNumberFormat="1" applyFont="1" applyBorder="1" applyAlignment="1">
      <alignment horizontal="center" vertical="center"/>
    </xf>
    <xf numFmtId="2" fontId="4" fillId="0" borderId="28" xfId="0" applyNumberFormat="1" applyFont="1" applyBorder="1" applyAlignment="1">
      <alignment horizontal="center" vertical="center"/>
    </xf>
    <xf numFmtId="2" fontId="4" fillId="0" borderId="36" xfId="0" applyNumberFormat="1" applyFont="1" applyBorder="1" applyAlignment="1">
      <alignment horizontal="center" vertical="center"/>
    </xf>
    <xf numFmtId="2" fontId="4" fillId="0" borderId="31" xfId="0" applyNumberFormat="1" applyFont="1" applyBorder="1" applyAlignment="1">
      <alignment horizontal="center" vertical="center"/>
    </xf>
    <xf numFmtId="167" fontId="0" fillId="0" borderId="0" xfId="0" applyNumberFormat="1"/>
    <xf numFmtId="0" fontId="13" fillId="3" borderId="0" xfId="2" applyFont="1" applyFill="1" applyAlignment="1">
      <alignment horizontal="center" vertical="center"/>
    </xf>
    <xf numFmtId="167" fontId="22" fillId="0" borderId="48" xfId="3" applyNumberFormat="1" applyFont="1" applyBorder="1" applyAlignment="1">
      <alignment horizontal="center" vertical="center"/>
    </xf>
    <xf numFmtId="167" fontId="22" fillId="0" borderId="46" xfId="3" applyNumberFormat="1" applyFont="1" applyBorder="1" applyAlignment="1">
      <alignment horizontal="center" vertical="center"/>
    </xf>
    <xf numFmtId="167" fontId="22" fillId="0" borderId="43" xfId="3" applyNumberFormat="1" applyFont="1" applyBorder="1" applyAlignment="1">
      <alignment horizontal="center" vertical="center"/>
    </xf>
    <xf numFmtId="0" fontId="13" fillId="3" borderId="6" xfId="2" applyFont="1" applyFill="1" applyBorder="1" applyAlignment="1">
      <alignment vertical="center"/>
    </xf>
    <xf numFmtId="0" fontId="13" fillId="3" borderId="6" xfId="2" applyFont="1" applyFill="1" applyBorder="1" applyAlignment="1">
      <alignment horizontal="center" vertical="center"/>
    </xf>
    <xf numFmtId="167" fontId="22" fillId="0" borderId="49" xfId="3" applyNumberFormat="1" applyFont="1" applyBorder="1" applyAlignment="1">
      <alignment horizontal="center" vertical="center"/>
    </xf>
    <xf numFmtId="167" fontId="22" fillId="0" borderId="44" xfId="3" applyNumberFormat="1" applyFont="1" applyBorder="1" applyAlignment="1">
      <alignment horizontal="center" vertical="center"/>
    </xf>
    <xf numFmtId="167" fontId="22" fillId="0" borderId="42" xfId="3" applyNumberFormat="1" applyFont="1" applyBorder="1" applyAlignment="1">
      <alignment horizontal="center" vertical="center"/>
    </xf>
    <xf numFmtId="167" fontId="24" fillId="0" borderId="0" xfId="3" applyNumberFormat="1" applyFont="1" applyAlignment="1">
      <alignment horizontal="center" vertical="center"/>
    </xf>
    <xf numFmtId="167" fontId="24" fillId="0" borderId="46" xfId="3" applyNumberFormat="1" applyFont="1" applyBorder="1" applyAlignment="1">
      <alignment horizontal="center" vertical="center"/>
    </xf>
    <xf numFmtId="0" fontId="13" fillId="8" borderId="0" xfId="2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6" fillId="0" borderId="52" xfId="0" applyFont="1" applyBorder="1" applyAlignment="1">
      <alignment horizontal="left" vertical="center"/>
    </xf>
    <xf numFmtId="0" fontId="6" fillId="0" borderId="53" xfId="0" applyFont="1" applyBorder="1" applyAlignment="1">
      <alignment horizontal="left" vertical="center"/>
    </xf>
    <xf numFmtId="0" fontId="6" fillId="0" borderId="54" xfId="0" applyFont="1" applyBorder="1" applyAlignment="1">
      <alignment horizontal="left" vertical="center"/>
    </xf>
    <xf numFmtId="0" fontId="3" fillId="0" borderId="65" xfId="0" applyFont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165" fontId="3" fillId="5" borderId="73" xfId="0" applyNumberFormat="1" applyFont="1" applyFill="1" applyBorder="1" applyAlignment="1">
      <alignment horizontal="center"/>
    </xf>
    <xf numFmtId="165" fontId="3" fillId="5" borderId="74" xfId="0" applyNumberFormat="1" applyFont="1" applyFill="1" applyBorder="1" applyAlignment="1">
      <alignment horizontal="center"/>
    </xf>
    <xf numFmtId="0" fontId="3" fillId="5" borderId="75" xfId="0" applyFont="1" applyFill="1" applyBorder="1" applyAlignment="1">
      <alignment horizontal="center"/>
    </xf>
    <xf numFmtId="0" fontId="0" fillId="5" borderId="55" xfId="0" applyFill="1" applyBorder="1" applyAlignment="1">
      <alignment horizontal="center" vertical="center"/>
    </xf>
    <xf numFmtId="0" fontId="0" fillId="5" borderId="56" xfId="0" applyFill="1" applyBorder="1" applyAlignment="1">
      <alignment horizontal="center" vertical="center"/>
    </xf>
    <xf numFmtId="0" fontId="0" fillId="5" borderId="57" xfId="0" applyFill="1" applyBorder="1" applyAlignment="1">
      <alignment horizontal="center" vertical="center"/>
    </xf>
    <xf numFmtId="164" fontId="3" fillId="5" borderId="76" xfId="0" applyNumberFormat="1" applyFont="1" applyFill="1" applyBorder="1" applyAlignment="1">
      <alignment horizontal="center" vertical="center"/>
    </xf>
    <xf numFmtId="164" fontId="3" fillId="5" borderId="77" xfId="0" applyNumberFormat="1" applyFont="1" applyFill="1" applyBorder="1" applyAlignment="1">
      <alignment horizontal="center" vertical="center"/>
    </xf>
    <xf numFmtId="164" fontId="3" fillId="5" borderId="78" xfId="0" applyNumberFormat="1" applyFont="1" applyFill="1" applyBorder="1" applyAlignment="1">
      <alignment horizontal="center" vertical="center"/>
    </xf>
    <xf numFmtId="164" fontId="3" fillId="5" borderId="79" xfId="0" applyNumberFormat="1" applyFont="1" applyFill="1" applyBorder="1" applyAlignment="1">
      <alignment horizontal="center" vertical="center"/>
    </xf>
    <xf numFmtId="2" fontId="0" fillId="0" borderId="80" xfId="0" applyNumberFormat="1" applyBorder="1" applyAlignment="1">
      <alignment horizontal="center" vertical="center"/>
    </xf>
    <xf numFmtId="2" fontId="0" fillId="0" borderId="81" xfId="0" applyNumberFormat="1" applyBorder="1" applyAlignment="1">
      <alignment horizontal="center" vertical="center"/>
    </xf>
    <xf numFmtId="2" fontId="0" fillId="0" borderId="82" xfId="0" applyNumberFormat="1" applyBorder="1" applyAlignment="1">
      <alignment horizontal="center" vertical="center"/>
    </xf>
    <xf numFmtId="164" fontId="3" fillId="5" borderId="83" xfId="0" applyNumberFormat="1" applyFont="1" applyFill="1" applyBorder="1" applyAlignment="1">
      <alignment horizontal="center" vertical="center"/>
    </xf>
    <xf numFmtId="17" fontId="11" fillId="5" borderId="17" xfId="2" applyNumberFormat="1" applyFill="1" applyBorder="1" applyAlignment="1">
      <alignment horizontal="center" vertical="center"/>
    </xf>
    <xf numFmtId="0" fontId="11" fillId="5" borderId="17" xfId="2" applyFill="1" applyBorder="1" applyAlignment="1">
      <alignment horizontal="center" vertical="center"/>
    </xf>
    <xf numFmtId="0" fontId="15" fillId="7" borderId="17" xfId="2" applyFont="1" applyFill="1" applyBorder="1" applyAlignment="1">
      <alignment vertical="center"/>
    </xf>
    <xf numFmtId="166" fontId="14" fillId="2" borderId="17" xfId="2" applyNumberFormat="1" applyFont="1" applyFill="1" applyBorder="1" applyAlignment="1">
      <alignment horizontal="center" vertical="center"/>
    </xf>
    <xf numFmtId="0" fontId="17" fillId="7" borderId="17" xfId="2" applyFont="1" applyFill="1" applyBorder="1" applyAlignment="1">
      <alignment horizontal="right" vertical="center" wrapText="1" shrinkToFit="1"/>
    </xf>
    <xf numFmtId="2" fontId="4" fillId="0" borderId="20" xfId="0" applyNumberFormat="1" applyFont="1" applyBorder="1" applyAlignment="1">
      <alignment horizontal="center" vertical="center"/>
    </xf>
    <xf numFmtId="2" fontId="4" fillId="0" borderId="21" xfId="0" applyNumberFormat="1" applyFont="1" applyBorder="1" applyAlignment="1">
      <alignment horizontal="center" vertical="center"/>
    </xf>
    <xf numFmtId="2" fontId="4" fillId="0" borderId="22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4" borderId="5" xfId="1" applyNumberFormat="1" applyFont="1" applyFill="1" applyBorder="1" applyAlignment="1">
      <alignment horizontal="center" vertical="center"/>
    </xf>
    <xf numFmtId="0" fontId="4" fillId="4" borderId="22" xfId="1" applyNumberFormat="1" applyFont="1" applyFill="1" applyBorder="1" applyAlignment="1">
      <alignment horizontal="center" vertical="center"/>
    </xf>
    <xf numFmtId="10" fontId="3" fillId="0" borderId="65" xfId="1" applyNumberFormat="1" applyFont="1" applyBorder="1" applyAlignment="1">
      <alignment horizontal="center" vertical="center"/>
    </xf>
    <xf numFmtId="10" fontId="3" fillId="0" borderId="65" xfId="0" applyNumberFormat="1" applyFont="1" applyBorder="1" applyAlignment="1">
      <alignment horizontal="center" vertical="center"/>
    </xf>
    <xf numFmtId="10" fontId="0" fillId="0" borderId="66" xfId="1" applyNumberFormat="1" applyFont="1" applyBorder="1" applyAlignment="1">
      <alignment horizontal="center" vertical="center"/>
    </xf>
    <xf numFmtId="10" fontId="0" fillId="0" borderId="67" xfId="1" applyNumberFormat="1" applyFont="1" applyBorder="1" applyAlignment="1">
      <alignment horizontal="center" vertical="center"/>
    </xf>
    <xf numFmtId="0" fontId="5" fillId="6" borderId="85" xfId="0" applyFont="1" applyFill="1" applyBorder="1" applyAlignment="1">
      <alignment horizontal="center" vertical="center"/>
    </xf>
    <xf numFmtId="0" fontId="5" fillId="6" borderId="87" xfId="0" applyFont="1" applyFill="1" applyBorder="1" applyAlignment="1">
      <alignment horizontal="center" vertical="center"/>
    </xf>
    <xf numFmtId="0" fontId="21" fillId="6" borderId="88" xfId="0" applyFont="1" applyFill="1" applyBorder="1" applyAlignment="1">
      <alignment horizontal="center"/>
    </xf>
    <xf numFmtId="0" fontId="3" fillId="0" borderId="89" xfId="0" applyFont="1" applyBorder="1" applyAlignment="1">
      <alignment horizontal="center" vertical="center"/>
    </xf>
    <xf numFmtId="0" fontId="20" fillId="6" borderId="88" xfId="0" applyFont="1" applyFill="1" applyBorder="1" applyAlignment="1">
      <alignment horizontal="center"/>
    </xf>
    <xf numFmtId="0" fontId="0" fillId="0" borderId="89" xfId="0" applyBorder="1" applyAlignment="1">
      <alignment horizontal="center" vertical="center"/>
    </xf>
    <xf numFmtId="0" fontId="20" fillId="6" borderId="90" xfId="0" applyFont="1" applyFill="1" applyBorder="1" applyAlignment="1">
      <alignment horizontal="center"/>
    </xf>
    <xf numFmtId="0" fontId="0" fillId="0" borderId="92" xfId="0" applyBorder="1" applyAlignment="1">
      <alignment horizontal="center" vertical="center"/>
    </xf>
    <xf numFmtId="0" fontId="5" fillId="5" borderId="86" xfId="0" applyNumberFormat="1" applyFont="1" applyFill="1" applyBorder="1" applyAlignment="1">
      <alignment horizontal="center" vertical="center"/>
    </xf>
    <xf numFmtId="0" fontId="5" fillId="5" borderId="87" xfId="0" applyNumberFormat="1" applyFont="1" applyFill="1" applyBorder="1" applyAlignment="1">
      <alignment horizontal="center" vertical="center"/>
    </xf>
    <xf numFmtId="167" fontId="24" fillId="0" borderId="0" xfId="3" applyNumberFormat="1" applyFont="1" applyBorder="1" applyAlignment="1">
      <alignment horizontal="center" vertical="center"/>
    </xf>
    <xf numFmtId="0" fontId="13" fillId="3" borderId="17" xfId="2" applyFont="1" applyFill="1" applyBorder="1" applyAlignment="1">
      <alignment horizontal="left" vertical="center"/>
    </xf>
    <xf numFmtId="0" fontId="13" fillId="3" borderId="17" xfId="2" applyFont="1" applyFill="1" applyBorder="1" applyAlignment="1">
      <alignment horizontal="right" vertical="center"/>
    </xf>
    <xf numFmtId="10" fontId="3" fillId="0" borderId="4" xfId="1" applyNumberFormat="1" applyFont="1" applyBorder="1" applyAlignment="1">
      <alignment horizontal="center" vertical="center"/>
    </xf>
    <xf numFmtId="10" fontId="3" fillId="0" borderId="16" xfId="1" applyNumberFormat="1" applyFont="1" applyFill="1" applyBorder="1" applyAlignment="1">
      <alignment horizontal="center" vertical="center"/>
    </xf>
    <xf numFmtId="10" fontId="0" fillId="0" borderId="6" xfId="1" applyNumberFormat="1" applyFont="1" applyBorder="1" applyAlignment="1">
      <alignment horizontal="center" vertical="center"/>
    </xf>
    <xf numFmtId="10" fontId="0" fillId="0" borderId="91" xfId="1" applyNumberFormat="1" applyFon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0" fontId="13" fillId="2" borderId="17" xfId="2" applyFont="1" applyFill="1" applyBorder="1" applyAlignment="1">
      <alignment horizontal="center" vertical="center"/>
    </xf>
    <xf numFmtId="0" fontId="25" fillId="5" borderId="17" xfId="2" applyFont="1" applyFill="1" applyBorder="1" applyAlignment="1">
      <alignment horizontal="center" vertical="center"/>
    </xf>
    <xf numFmtId="0" fontId="25" fillId="7" borderId="17" xfId="2" applyFont="1" applyFill="1" applyBorder="1" applyAlignment="1">
      <alignment horizontal="center" vertical="center"/>
    </xf>
    <xf numFmtId="2" fontId="13" fillId="7" borderId="17" xfId="2" applyNumberFormat="1" applyFont="1" applyFill="1" applyBorder="1" applyAlignment="1">
      <alignment horizontal="center" vertical="center"/>
    </xf>
    <xf numFmtId="169" fontId="25" fillId="7" borderId="17" xfId="2" applyNumberFormat="1" applyFont="1" applyFill="1" applyBorder="1" applyAlignment="1">
      <alignment horizontal="center" vertical="center"/>
    </xf>
    <xf numFmtId="0" fontId="11" fillId="0" borderId="0" xfId="2" applyFont="1"/>
    <xf numFmtId="17" fontId="11" fillId="7" borderId="17" xfId="2" applyNumberFormat="1" applyFont="1" applyFill="1" applyBorder="1" applyAlignment="1">
      <alignment horizontal="center" vertical="center"/>
    </xf>
    <xf numFmtId="0" fontId="11" fillId="7" borderId="17" xfId="2" applyFont="1" applyFill="1" applyBorder="1" applyAlignment="1">
      <alignment horizontal="center" vertical="center"/>
    </xf>
    <xf numFmtId="169" fontId="11" fillId="7" borderId="17" xfId="2" applyNumberFormat="1" applyFont="1" applyFill="1" applyBorder="1" applyAlignment="1">
      <alignment horizontal="center" vertical="center"/>
    </xf>
    <xf numFmtId="166" fontId="11" fillId="2" borderId="17" xfId="2" applyNumberFormat="1" applyFont="1" applyFill="1" applyBorder="1" applyAlignment="1">
      <alignment horizontal="center" vertical="center"/>
    </xf>
    <xf numFmtId="166" fontId="11" fillId="7" borderId="17" xfId="2" applyNumberFormat="1" applyFont="1" applyFill="1" applyBorder="1" applyAlignment="1">
      <alignment horizontal="center" vertical="center"/>
    </xf>
    <xf numFmtId="2" fontId="11" fillId="7" borderId="17" xfId="2" applyNumberFormat="1" applyFont="1" applyFill="1" applyBorder="1" applyAlignment="1">
      <alignment horizontal="center" vertical="center"/>
    </xf>
    <xf numFmtId="167" fontId="11" fillId="0" borderId="0" xfId="2" applyNumberFormat="1" applyFont="1"/>
    <xf numFmtId="0" fontId="14" fillId="0" borderId="0" xfId="2" applyFont="1" applyAlignment="1">
      <alignment horizontal="center" vertical="center"/>
    </xf>
    <xf numFmtId="0" fontId="25" fillId="7" borderId="17" xfId="2" applyFont="1" applyFill="1" applyBorder="1" applyAlignment="1">
      <alignment vertical="center"/>
    </xf>
    <xf numFmtId="0" fontId="11" fillId="7" borderId="17" xfId="2" applyFont="1" applyFill="1" applyBorder="1" applyAlignment="1">
      <alignment horizontal="right" vertical="center" wrapText="1" shrinkToFit="1"/>
    </xf>
    <xf numFmtId="4" fontId="14" fillId="2" borderId="17" xfId="2" applyNumberFormat="1" applyFont="1" applyFill="1" applyBorder="1" applyAlignment="1">
      <alignment horizontal="center" vertical="center"/>
    </xf>
    <xf numFmtId="4" fontId="11" fillId="7" borderId="17" xfId="2" applyNumberFormat="1" applyFont="1" applyFill="1" applyBorder="1" applyAlignment="1">
      <alignment horizontal="center" vertical="center"/>
    </xf>
    <xf numFmtId="4" fontId="13" fillId="3" borderId="17" xfId="2" applyNumberFormat="1" applyFont="1" applyFill="1" applyBorder="1" applyAlignment="1">
      <alignment horizontal="right" vertical="center"/>
    </xf>
    <xf numFmtId="3" fontId="11" fillId="2" borderId="17" xfId="2" applyNumberFormat="1" applyFont="1" applyFill="1" applyBorder="1" applyAlignment="1">
      <alignment horizontal="center" vertical="center"/>
    </xf>
    <xf numFmtId="169" fontId="11" fillId="0" borderId="17" xfId="2" applyNumberFormat="1" applyFont="1" applyBorder="1" applyAlignment="1">
      <alignment horizontal="center" vertical="center"/>
    </xf>
    <xf numFmtId="4" fontId="11" fillId="0" borderId="17" xfId="2" applyNumberFormat="1" applyFont="1" applyBorder="1" applyAlignment="1">
      <alignment horizontal="center" vertical="center"/>
    </xf>
    <xf numFmtId="4" fontId="25" fillId="0" borderId="17" xfId="0" applyNumberFormat="1" applyFont="1" applyBorder="1" applyAlignment="1">
      <alignment horizontal="center" vertical="center"/>
    </xf>
    <xf numFmtId="4" fontId="16" fillId="0" borderId="17" xfId="2" applyNumberFormat="1" applyFont="1" applyBorder="1" applyAlignment="1">
      <alignment horizontal="center" vertical="center"/>
    </xf>
    <xf numFmtId="4" fontId="13" fillId="3" borderId="17" xfId="2" applyNumberFormat="1" applyFont="1" applyFill="1" applyBorder="1" applyAlignment="1">
      <alignment vertical="center"/>
    </xf>
    <xf numFmtId="4" fontId="16" fillId="7" borderId="17" xfId="2" applyNumberFormat="1" applyFont="1" applyFill="1" applyBorder="1" applyAlignment="1">
      <alignment horizontal="center" vertical="center"/>
    </xf>
    <xf numFmtId="17" fontId="11" fillId="5" borderId="17" xfId="2" applyNumberFormat="1" applyFont="1" applyFill="1" applyBorder="1" applyAlignment="1">
      <alignment horizontal="center" vertical="center"/>
    </xf>
    <xf numFmtId="0" fontId="11" fillId="5" borderId="17" xfId="2" applyFont="1" applyFill="1" applyBorder="1" applyAlignment="1">
      <alignment horizontal="center" vertical="center"/>
    </xf>
    <xf numFmtId="4" fontId="11" fillId="5" borderId="17" xfId="2" applyNumberFormat="1" applyFont="1" applyFill="1" applyBorder="1" applyAlignment="1">
      <alignment horizontal="center" vertical="center"/>
    </xf>
    <xf numFmtId="4" fontId="25" fillId="5" borderId="17" xfId="0" applyNumberFormat="1" applyFont="1" applyFill="1" applyBorder="1" applyAlignment="1">
      <alignment horizontal="center" vertical="center"/>
    </xf>
    <xf numFmtId="4" fontId="16" fillId="5" borderId="17" xfId="2" applyNumberFormat="1" applyFont="1" applyFill="1" applyBorder="1" applyAlignment="1">
      <alignment horizontal="center" vertical="center"/>
    </xf>
    <xf numFmtId="169" fontId="11" fillId="5" borderId="17" xfId="2" applyNumberFormat="1" applyFont="1" applyFill="1" applyBorder="1" applyAlignment="1">
      <alignment horizontal="center" vertical="center"/>
    </xf>
    <xf numFmtId="2" fontId="11" fillId="5" borderId="17" xfId="2" applyNumberFormat="1" applyFont="1" applyFill="1" applyBorder="1" applyAlignment="1">
      <alignment horizontal="center" vertical="center"/>
    </xf>
    <xf numFmtId="4" fontId="25" fillId="0" borderId="17" xfId="0" applyNumberFormat="1" applyFont="1" applyFill="1" applyBorder="1" applyAlignment="1">
      <alignment horizontal="center" vertical="center"/>
    </xf>
    <xf numFmtId="0" fontId="11" fillId="0" borderId="0" xfId="2" applyFont="1" applyBorder="1"/>
    <xf numFmtId="2" fontId="11" fillId="0" borderId="0" xfId="2" applyNumberFormat="1" applyFont="1" applyBorder="1"/>
    <xf numFmtId="4" fontId="16" fillId="0" borderId="17" xfId="2" applyNumberFormat="1" applyFont="1" applyFill="1" applyBorder="1" applyAlignment="1">
      <alignment horizontal="center" vertical="center"/>
    </xf>
    <xf numFmtId="0" fontId="25" fillId="0" borderId="17" xfId="2" applyFont="1" applyFill="1" applyBorder="1" applyAlignment="1">
      <alignment horizontal="center" vertical="center"/>
    </xf>
    <xf numFmtId="17" fontId="11" fillId="0" borderId="17" xfId="2" applyNumberFormat="1" applyFont="1" applyFill="1" applyBorder="1" applyAlignment="1">
      <alignment horizontal="center" vertical="center"/>
    </xf>
    <xf numFmtId="0" fontId="11" fillId="0" borderId="17" xfId="2" applyFont="1" applyFill="1" applyBorder="1" applyAlignment="1">
      <alignment horizontal="center" vertical="center"/>
    </xf>
    <xf numFmtId="4" fontId="11" fillId="0" borderId="17" xfId="2" applyNumberFormat="1" applyFont="1" applyFill="1" applyBorder="1" applyAlignment="1">
      <alignment horizontal="center" vertical="center"/>
    </xf>
    <xf numFmtId="169" fontId="11" fillId="0" borderId="17" xfId="2" applyNumberFormat="1" applyFont="1" applyFill="1" applyBorder="1" applyAlignment="1">
      <alignment horizontal="center" vertical="center"/>
    </xf>
    <xf numFmtId="2" fontId="16" fillId="0" borderId="17" xfId="2" applyNumberFormat="1" applyFont="1" applyFill="1" applyBorder="1" applyAlignment="1">
      <alignment horizontal="center" vertical="center"/>
    </xf>
    <xf numFmtId="2" fontId="11" fillId="0" borderId="17" xfId="2" applyNumberFormat="1" applyFont="1" applyFill="1" applyBorder="1" applyAlignment="1">
      <alignment horizontal="center" vertical="center"/>
    </xf>
    <xf numFmtId="49" fontId="13" fillId="7" borderId="17" xfId="2" applyNumberFormat="1" applyFont="1" applyFill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3" fillId="3" borderId="17" xfId="2" applyFont="1" applyFill="1" applyBorder="1" applyAlignment="1">
      <alignment horizontal="left" vertical="center"/>
    </xf>
    <xf numFmtId="0" fontId="14" fillId="2" borderId="17" xfId="2" applyFont="1" applyFill="1" applyBorder="1" applyAlignment="1">
      <alignment horizontal="center" vertical="center"/>
    </xf>
    <xf numFmtId="168" fontId="13" fillId="7" borderId="17" xfId="2" applyNumberFormat="1" applyFont="1" applyFill="1" applyBorder="1" applyAlignment="1">
      <alignment horizontal="center" vertical="center"/>
    </xf>
    <xf numFmtId="49" fontId="13" fillId="5" borderId="17" xfId="2" applyNumberFormat="1" applyFont="1" applyFill="1" applyBorder="1" applyAlignment="1">
      <alignment horizontal="center" vertical="center"/>
    </xf>
    <xf numFmtId="49" fontId="13" fillId="0" borderId="17" xfId="2" applyNumberFormat="1" applyFont="1" applyFill="1" applyBorder="1" applyAlignment="1">
      <alignment horizontal="center" vertical="center"/>
    </xf>
    <xf numFmtId="0" fontId="13" fillId="3" borderId="17" xfId="2" applyFont="1" applyFill="1" applyBorder="1" applyAlignment="1">
      <alignment horizontal="right" vertical="center"/>
    </xf>
    <xf numFmtId="0" fontId="3" fillId="6" borderId="61" xfId="0" applyFont="1" applyFill="1" applyBorder="1" applyAlignment="1">
      <alignment horizontal="center" vertical="center"/>
    </xf>
    <xf numFmtId="0" fontId="3" fillId="6" borderId="62" xfId="0" applyFont="1" applyFill="1" applyBorder="1" applyAlignment="1">
      <alignment horizontal="center" vertical="center"/>
    </xf>
    <xf numFmtId="0" fontId="3" fillId="6" borderId="63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3" fillId="6" borderId="50" xfId="0" applyFont="1" applyFill="1" applyBorder="1" applyAlignment="1">
      <alignment horizontal="center" vertical="center"/>
    </xf>
    <xf numFmtId="0" fontId="3" fillId="6" borderId="51" xfId="0" applyFont="1" applyFill="1" applyBorder="1" applyAlignment="1">
      <alignment horizontal="center" vertical="center"/>
    </xf>
    <xf numFmtId="0" fontId="3" fillId="6" borderId="64" xfId="0" applyFont="1" applyFill="1" applyBorder="1" applyAlignment="1">
      <alignment horizontal="center" vertical="center"/>
    </xf>
    <xf numFmtId="0" fontId="5" fillId="5" borderId="61" xfId="0" applyFont="1" applyFill="1" applyBorder="1" applyAlignment="1">
      <alignment horizontal="center" vertical="center"/>
    </xf>
    <xf numFmtId="0" fontId="5" fillId="5" borderId="62" xfId="0" applyFont="1" applyFill="1" applyBorder="1" applyAlignment="1">
      <alignment horizontal="center" vertical="center"/>
    </xf>
    <xf numFmtId="0" fontId="5" fillId="5" borderId="63" xfId="0" applyFont="1" applyFill="1" applyBorder="1" applyAlignment="1">
      <alignment horizontal="center" vertical="center"/>
    </xf>
    <xf numFmtId="0" fontId="0" fillId="0" borderId="59" xfId="0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0" fontId="0" fillId="0" borderId="69" xfId="0" applyBorder="1" applyAlignment="1">
      <alignment horizontal="left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0" fontId="3" fillId="0" borderId="70" xfId="0" applyFont="1" applyBorder="1" applyAlignment="1">
      <alignment horizontal="left" vertical="center"/>
    </xf>
    <xf numFmtId="0" fontId="3" fillId="0" borderId="71" xfId="0" applyFont="1" applyBorder="1" applyAlignment="1">
      <alignment horizontal="left" vertical="center"/>
    </xf>
    <xf numFmtId="0" fontId="3" fillId="0" borderId="72" xfId="0" applyFont="1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68" xfId="0" applyBorder="1" applyAlignment="1">
      <alignment horizontal="left" vertical="center"/>
    </xf>
    <xf numFmtId="0" fontId="7" fillId="2" borderId="21" xfId="0" applyFont="1" applyFill="1" applyBorder="1" applyAlignment="1">
      <alignment horizontal="center" vertical="center"/>
    </xf>
    <xf numFmtId="0" fontId="0" fillId="5" borderId="61" xfId="0" applyFill="1" applyBorder="1" applyAlignment="1">
      <alignment horizontal="center" vertical="center"/>
    </xf>
    <xf numFmtId="0" fontId="0" fillId="5" borderId="62" xfId="0" applyFill="1" applyBorder="1" applyAlignment="1">
      <alignment horizontal="center" vertical="center"/>
    </xf>
    <xf numFmtId="0" fontId="0" fillId="5" borderId="63" xfId="0" applyFill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5" fillId="5" borderId="50" xfId="0" applyFont="1" applyFill="1" applyBorder="1" applyAlignment="1">
      <alignment horizontal="center"/>
    </xf>
    <xf numFmtId="0" fontId="5" fillId="5" borderId="51" xfId="0" applyFont="1" applyFill="1" applyBorder="1" applyAlignment="1">
      <alignment horizontal="center"/>
    </xf>
    <xf numFmtId="0" fontId="12" fillId="0" borderId="0" xfId="2" applyFont="1" applyAlignment="1">
      <alignment horizontal="center" vertical="center"/>
    </xf>
    <xf numFmtId="168" fontId="13" fillId="5" borderId="17" xfId="2" applyNumberFormat="1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21" fillId="6" borderId="13" xfId="0" applyFont="1" applyFill="1" applyBorder="1" applyAlignment="1">
      <alignment horizontal="center" vertical="center"/>
    </xf>
    <xf numFmtId="0" fontId="3" fillId="6" borderId="93" xfId="0" applyFont="1" applyFill="1" applyBorder="1" applyAlignment="1">
      <alignment horizontal="center" vertical="center"/>
    </xf>
    <xf numFmtId="0" fontId="3" fillId="6" borderId="94" xfId="0" applyFont="1" applyFill="1" applyBorder="1" applyAlignment="1">
      <alignment horizontal="center" vertical="center"/>
    </xf>
    <xf numFmtId="0" fontId="3" fillId="6" borderId="47" xfId="0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4" borderId="19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20" fillId="5" borderId="55" xfId="0" applyFont="1" applyFill="1" applyBorder="1" applyAlignment="1">
      <alignment horizontal="center" vertical="center"/>
    </xf>
    <xf numFmtId="0" fontId="20" fillId="5" borderId="56" xfId="0" applyFont="1" applyFill="1" applyBorder="1" applyAlignment="1">
      <alignment horizontal="center" vertical="center"/>
    </xf>
    <xf numFmtId="0" fontId="20" fillId="5" borderId="57" xfId="0" applyFont="1" applyFill="1" applyBorder="1" applyAlignment="1">
      <alignment horizontal="center" vertical="center"/>
    </xf>
    <xf numFmtId="0" fontId="5" fillId="0" borderId="36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6" borderId="84" xfId="0" applyFont="1" applyFill="1" applyBorder="1" applyAlignment="1">
      <alignment horizontal="center" vertical="center"/>
    </xf>
    <xf numFmtId="0" fontId="5" fillId="6" borderId="86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9" fillId="6" borderId="19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20" xfId="0" applyFont="1" applyFill="1" applyBorder="1" applyAlignment="1">
      <alignment horizontal="center" vertical="center" wrapText="1"/>
    </xf>
    <xf numFmtId="0" fontId="9" fillId="6" borderId="22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</cellXfs>
  <cellStyles count="6">
    <cellStyle name="Followed Hyperlink" xfId="5" builtinId="9" hidden="1"/>
    <cellStyle name="Hyperlink" xfId="4" builtinId="8" hidden="1"/>
    <cellStyle name="Normal" xfId="0" builtinId="0"/>
    <cellStyle name="Normal 2" xfId="2" xr:uid="{00000000-0005-0000-0000-000003000000}"/>
    <cellStyle name="Percent" xfId="1" builtinId="5"/>
    <cellStyle name="Percent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Change in IPI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IPI!$B$29</c:f>
              <c:strCache>
                <c:ptCount val="1"/>
                <c:pt idx="0">
                  <c:v>IPI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dLbl>
              <c:idx val="0"/>
              <c:layout>
                <c:manualLayout>
                  <c:x val="-2.2127159478199598E-2"/>
                  <c:y val="-3.42893980357718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76-43FE-97DF-DAE9058C625C}"/>
                </c:ext>
              </c:extLst>
            </c:dLbl>
            <c:dLbl>
              <c:idx val="1"/>
              <c:layout>
                <c:manualLayout>
                  <c:x val="-1.6344710642513E-2"/>
                  <c:y val="-4.58365245327940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76-43FE-97DF-DAE9058C625C}"/>
                </c:ext>
              </c:extLst>
            </c:dLbl>
            <c:dLbl>
              <c:idx val="2"/>
              <c:layout>
                <c:manualLayout>
                  <c:x val="-4.0148526210343101E-2"/>
                  <c:y val="2.9605725513819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76-43FE-97DF-DAE9058C625C}"/>
                </c:ext>
              </c:extLst>
            </c:dLbl>
            <c:dLbl>
              <c:idx val="3"/>
              <c:layout>
                <c:manualLayout>
                  <c:x val="-2.6391551802293401E-2"/>
                  <c:y val="-4.46883613232557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76-43FE-97DF-DAE9058C625C}"/>
                </c:ext>
              </c:extLst>
            </c:dLbl>
            <c:dLbl>
              <c:idx val="4"/>
              <c:layout>
                <c:manualLayout>
                  <c:x val="-4.2991454426405701E-2"/>
                  <c:y val="2.96057255138187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76-43FE-97DF-DAE9058C625C}"/>
                </c:ext>
              </c:extLst>
            </c:dLbl>
            <c:dLbl>
              <c:idx val="5"/>
              <c:layout>
                <c:manualLayout>
                  <c:x val="-3.0962734135845001E-2"/>
                  <c:y val="4.3254019477073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76-43FE-97DF-DAE9058C625C}"/>
                </c:ext>
              </c:extLst>
            </c:dLbl>
            <c:dLbl>
              <c:idx val="6"/>
              <c:layout>
                <c:manualLayout>
                  <c:x val="-1.1261465451147E-2"/>
                  <c:y val="3.85505500337047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276-43FE-97DF-DAE9058C625C}"/>
                </c:ext>
              </c:extLst>
            </c:dLbl>
            <c:dLbl>
              <c:idx val="7"/>
              <c:layout>
                <c:manualLayout>
                  <c:x val="-3.1210315128519399E-2"/>
                  <c:y val="-3.64984294995912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276-43FE-97DF-DAE9058C625C}"/>
                </c:ext>
              </c:extLst>
            </c:dLbl>
            <c:dLbl>
              <c:idx val="8"/>
              <c:layout>
                <c:manualLayout>
                  <c:x val="-4.5635109564792803E-2"/>
                  <c:y val="2.92123157019976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276-43FE-97DF-DAE9058C625C}"/>
                </c:ext>
              </c:extLst>
            </c:dLbl>
            <c:dLbl>
              <c:idx val="9"/>
              <c:layout>
                <c:manualLayout>
                  <c:x val="-2.4102994588363E-2"/>
                  <c:y val="-4.06715144213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276-43FE-97DF-DAE9058C625C}"/>
                </c:ext>
              </c:extLst>
            </c:dLbl>
            <c:dLbl>
              <c:idx val="10"/>
              <c:layout>
                <c:manualLayout>
                  <c:x val="-2.97888510204882E-2"/>
                  <c:y val="3.96110322275289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276-43FE-97DF-DAE9058C625C}"/>
                </c:ext>
              </c:extLst>
            </c:dLbl>
            <c:dLbl>
              <c:idx val="11"/>
              <c:layout>
                <c:manualLayout>
                  <c:x val="-2.69459228044256E-2"/>
                  <c:y val="-4.7427391248225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276-43FE-97DF-DAE9058C625C}"/>
                </c:ext>
              </c:extLst>
            </c:dLbl>
            <c:dLbl>
              <c:idx val="13"/>
              <c:layout>
                <c:manualLayout>
                  <c:x val="-3.0588564489140199E-2"/>
                  <c:y val="4.32540194770736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276-43FE-97DF-DAE9058C62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IPI!$C$29:$T$30</c:f>
              <c:multiLvlStrCache>
                <c:ptCount val="17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IPI!$C$31:$S$31</c:f>
              <c:numCache>
                <c:formatCode>0.00</c:formatCode>
                <c:ptCount val="17"/>
                <c:pt idx="0">
                  <c:v>-0.85671205128354933</c:v>
                </c:pt>
                <c:pt idx="1">
                  <c:v>-2.035197881341118</c:v>
                </c:pt>
                <c:pt idx="2">
                  <c:v>-5.9637213763966148</c:v>
                </c:pt>
                <c:pt idx="3">
                  <c:v>-6.3804787795213409</c:v>
                </c:pt>
                <c:pt idx="4">
                  <c:v>-9.0020485176456457</c:v>
                </c:pt>
                <c:pt idx="5">
                  <c:v>-10.276833705458225</c:v>
                </c:pt>
                <c:pt idx="6">
                  <c:v>-9.1024040859277253</c:v>
                </c:pt>
                <c:pt idx="7">
                  <c:v>-7.2689872150142634</c:v>
                </c:pt>
                <c:pt idx="8">
                  <c:v>-11.289716055994583</c:v>
                </c:pt>
                <c:pt idx="9">
                  <c:v>-2.4543911160497691</c:v>
                </c:pt>
                <c:pt idx="10">
                  <c:v>-8.1037220007117252</c:v>
                </c:pt>
                <c:pt idx="11">
                  <c:v>-6.3464014616112117</c:v>
                </c:pt>
                <c:pt idx="12">
                  <c:v>-6.6784213830440642</c:v>
                </c:pt>
                <c:pt idx="13">
                  <c:v>-5.7210502566983639</c:v>
                </c:pt>
                <c:pt idx="14">
                  <c:v>-3.286180213463552</c:v>
                </c:pt>
                <c:pt idx="15">
                  <c:v>7.0449605579978662</c:v>
                </c:pt>
                <c:pt idx="16">
                  <c:v>-15.523661486858106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276-43FE-97DF-DAE9058C625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4039912"/>
        <c:axId val="34039128"/>
      </c:lineChart>
      <c:catAx>
        <c:axId val="34039912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039128"/>
        <c:crosses val="max"/>
        <c:auto val="1"/>
        <c:lblAlgn val="ctr"/>
        <c:lblOffset val="100"/>
        <c:noMultiLvlLbl val="1"/>
      </c:catAx>
      <c:valAx>
        <c:axId val="34039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039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Non-oil Industrial Production </a:t>
            </a:r>
          </a:p>
          <a:p>
            <a:pPr>
              <a:defRPr/>
            </a:pPr>
            <a:r>
              <a:rPr lang="en-US"/>
              <a:t>May 2020 (annual and monthly changes)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'Manufacturing production Graph'!$B$4</c:f>
              <c:strCache>
                <c:ptCount val="1"/>
                <c:pt idx="0">
                  <c:v>monthly change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D46-460C-AE88-582470F5F546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85FE-494C-B6E6-913C51F088B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295-444F-943F-33463D020CA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'Manufacturing production Graph'!$A$5:$A$18</c:f>
              <c:strCache>
                <c:ptCount val="14"/>
                <c:pt idx="0">
                  <c:v>Manufacture of machinery and equipment n.e.c.</c:v>
                </c:pt>
                <c:pt idx="1">
                  <c:v>Manufacture of furniture</c:v>
                </c:pt>
                <c:pt idx="2">
                  <c:v>Manufacture of electrical equipment</c:v>
                </c:pt>
                <c:pt idx="3">
                  <c:v>Manufacture of clothing</c:v>
                </c:pt>
                <c:pt idx="4">
                  <c:v>Manufacture of rubber and plastics products</c:v>
                </c:pt>
                <c:pt idx="5">
                  <c:v>Manufacture of paper and paper products</c:v>
                </c:pt>
                <c:pt idx="6">
                  <c:v>Manufacture of basic metals</c:v>
                </c:pt>
                <c:pt idx="7">
                  <c:v>Manufacture of other non-metallic mineral products</c:v>
                </c:pt>
                <c:pt idx="8">
                  <c:v>Manufacture of coke and refined petroleum products</c:v>
                </c:pt>
                <c:pt idx="9">
                  <c:v>Manufacturing production Index</c:v>
                </c:pt>
                <c:pt idx="10">
                  <c:v>Manufacture of food products</c:v>
                </c:pt>
                <c:pt idx="11">
                  <c:v>Manufacture of fabricated metal products</c:v>
                </c:pt>
                <c:pt idx="12">
                  <c:v>Manufacture of chemicals and chemical products</c:v>
                </c:pt>
                <c:pt idx="13">
                  <c:v>Manufacture of beverages</c:v>
                </c:pt>
              </c:strCache>
            </c:strRef>
          </c:cat>
          <c:val>
            <c:numRef>
              <c:f>'Manufacturing production Graph'!$B$5:$B$18</c:f>
              <c:numCache>
                <c:formatCode>0.0%</c:formatCode>
                <c:ptCount val="14"/>
                <c:pt idx="0">
                  <c:v>7.871058702348499E-2</c:v>
                </c:pt>
                <c:pt idx="1">
                  <c:v>0.15656088182277461</c:v>
                </c:pt>
                <c:pt idx="2">
                  <c:v>8.9035059389040994E-2</c:v>
                </c:pt>
                <c:pt idx="3">
                  <c:v>0.14625882251957067</c:v>
                </c:pt>
                <c:pt idx="4">
                  <c:v>0.1501887156305679</c:v>
                </c:pt>
                <c:pt idx="5">
                  <c:v>0.16999999999999993</c:v>
                </c:pt>
                <c:pt idx="6">
                  <c:v>5.3126273410199154E-2</c:v>
                </c:pt>
                <c:pt idx="7">
                  <c:v>0.13781623515273966</c:v>
                </c:pt>
                <c:pt idx="8">
                  <c:v>7.97327235337153E-2</c:v>
                </c:pt>
                <c:pt idx="9">
                  <c:v>7.0984468281031443E-2</c:v>
                </c:pt>
                <c:pt idx="10">
                  <c:v>4.8135252672182105E-2</c:v>
                </c:pt>
                <c:pt idx="11">
                  <c:v>0.14142918298503138</c:v>
                </c:pt>
                <c:pt idx="12">
                  <c:v>3.335529351174249E-2</c:v>
                </c:pt>
                <c:pt idx="13">
                  <c:v>9.0697407713765443E-2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46-460C-AE88-582470F5F546}"/>
            </c:ext>
          </c:extLst>
        </c:ser>
        <c:ser>
          <c:idx val="1"/>
          <c:order val="1"/>
          <c:tx>
            <c:strRef>
              <c:f>'Manufacturing production Graph'!$C$4</c:f>
              <c:strCache>
                <c:ptCount val="1"/>
                <c:pt idx="0">
                  <c:v>annual change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D46-460C-AE88-582470F5F546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85FE-494C-B6E6-913C51F088B4}"/>
              </c:ext>
            </c:extLst>
          </c:dPt>
          <c:dPt>
            <c:idx val="9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295-444F-943F-33463D020CA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'Manufacturing production Graph'!$A$5:$A$18</c:f>
              <c:strCache>
                <c:ptCount val="14"/>
                <c:pt idx="0">
                  <c:v>Manufacture of machinery and equipment n.e.c.</c:v>
                </c:pt>
                <c:pt idx="1">
                  <c:v>Manufacture of furniture</c:v>
                </c:pt>
                <c:pt idx="2">
                  <c:v>Manufacture of electrical equipment</c:v>
                </c:pt>
                <c:pt idx="3">
                  <c:v>Manufacture of clothing</c:v>
                </c:pt>
                <c:pt idx="4">
                  <c:v>Manufacture of rubber and plastics products</c:v>
                </c:pt>
                <c:pt idx="5">
                  <c:v>Manufacture of paper and paper products</c:v>
                </c:pt>
                <c:pt idx="6">
                  <c:v>Manufacture of basic metals</c:v>
                </c:pt>
                <c:pt idx="7">
                  <c:v>Manufacture of other non-metallic mineral products</c:v>
                </c:pt>
                <c:pt idx="8">
                  <c:v>Manufacture of coke and refined petroleum products</c:v>
                </c:pt>
                <c:pt idx="9">
                  <c:v>Manufacturing production Index</c:v>
                </c:pt>
                <c:pt idx="10">
                  <c:v>Manufacture of food products</c:v>
                </c:pt>
                <c:pt idx="11">
                  <c:v>Manufacture of fabricated metal products</c:v>
                </c:pt>
                <c:pt idx="12">
                  <c:v>Manufacture of chemicals and chemical products</c:v>
                </c:pt>
                <c:pt idx="13">
                  <c:v>Manufacture of beverages</c:v>
                </c:pt>
              </c:strCache>
            </c:strRef>
          </c:cat>
          <c:val>
            <c:numRef>
              <c:f>'Manufacturing production Graph'!$C$5:$C$18</c:f>
              <c:numCache>
                <c:formatCode>0.0%</c:formatCode>
                <c:ptCount val="14"/>
                <c:pt idx="0">
                  <c:v>-0.51099868397590531</c:v>
                </c:pt>
                <c:pt idx="1">
                  <c:v>-0.4841287635425624</c:v>
                </c:pt>
                <c:pt idx="2">
                  <c:v>-0.46581822841475473</c:v>
                </c:pt>
                <c:pt idx="3">
                  <c:v>-0.46472370471864555</c:v>
                </c:pt>
                <c:pt idx="4">
                  <c:v>-0.46267357732540093</c:v>
                </c:pt>
                <c:pt idx="5">
                  <c:v>-0.3713279982739619</c:v>
                </c:pt>
                <c:pt idx="6">
                  <c:v>-0.36372917473431432</c:v>
                </c:pt>
                <c:pt idx="7">
                  <c:v>-0.3152701733632336</c:v>
                </c:pt>
                <c:pt idx="8">
                  <c:v>-0.30137649849027182</c:v>
                </c:pt>
                <c:pt idx="9">
                  <c:v>-0.25910711503001227</c:v>
                </c:pt>
                <c:pt idx="10">
                  <c:v>-0.18150255596211573</c:v>
                </c:pt>
                <c:pt idx="11">
                  <c:v>-0.17479163150174837</c:v>
                </c:pt>
                <c:pt idx="12">
                  <c:v>-0.15282950083159663</c:v>
                </c:pt>
                <c:pt idx="13">
                  <c:v>5.639258250011614E-2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D46-460C-AE88-582470F5F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13671528"/>
        <c:axId val="413667216"/>
      </c:barChart>
      <c:catAx>
        <c:axId val="413671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3667216"/>
        <c:crosses val="autoZero"/>
        <c:auto val="1"/>
        <c:lblAlgn val="ctr"/>
        <c:lblOffset val="100"/>
        <c:noMultiLvlLbl val="0"/>
      </c:catAx>
      <c:valAx>
        <c:axId val="413667216"/>
        <c:scaling>
          <c:orientation val="minMax"/>
        </c:scaling>
        <c:delete val="0"/>
        <c:axPos val="b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3671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انتاج الصناعة التحويلية،</a:t>
            </a:r>
            <a:r>
              <a:rPr lang="ar-SA" baseline="0"/>
              <a:t> مايو 2020</a:t>
            </a:r>
            <a:endParaRPr lang="en-US"/>
          </a:p>
          <a:p>
            <a:pPr>
              <a:defRPr/>
            </a:pPr>
            <a:r>
              <a:rPr lang="ar-SA"/>
              <a:t>( التغير الشهري والسنوي 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0593871170042"/>
          <c:y val="0.15869947275922699"/>
          <c:w val="0.75595763908194902"/>
          <c:h val="0.7787881303940700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'انتاج الصناعة التحويلية Gra '!$B$4</c:f>
              <c:strCache>
                <c:ptCount val="1"/>
                <c:pt idx="0">
                  <c:v>التغير الشهري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B4-4096-9D94-3E6B820CB059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B4-4096-9D94-3E6B820CB059}"/>
              </c:ext>
            </c:extLst>
          </c:dPt>
          <c:dPt>
            <c:idx val="9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1B4-4096-9D94-3E6B820CB0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'انتاج الصناعة التحويلية Gra '!$A$5:$A$18</c:f>
              <c:strCache>
                <c:ptCount val="14"/>
                <c:pt idx="0">
                  <c:v>صناعة الآلات والمعدات الأخرى</c:v>
                </c:pt>
                <c:pt idx="1">
                  <c:v>صناعة الأثاث</c:v>
                </c:pt>
                <c:pt idx="2">
                  <c:v>صنع المعدات الكهربائية</c:v>
                </c:pt>
                <c:pt idx="3">
                  <c:v>صُنع الملبوسات</c:v>
                </c:pt>
                <c:pt idx="4">
                  <c:v>صنع منتجات المطاط واللدائن</c:v>
                </c:pt>
                <c:pt idx="5">
                  <c:v>صُنع الورق ومنتجات الورق</c:v>
                </c:pt>
                <c:pt idx="6">
                  <c:v>صنع الفلزات القاعدية</c:v>
                </c:pt>
                <c:pt idx="7">
                  <c:v>صنع منتجات المعادن اللافلزية الأخرى</c:v>
                </c:pt>
                <c:pt idx="8">
                  <c:v>صنع فحم الكوك والمنتجات النفطية المكررة </c:v>
                </c:pt>
                <c:pt idx="9">
                  <c:v>الرقم القياسي للصناعة التحويلية</c:v>
                </c:pt>
                <c:pt idx="10">
                  <c:v>صُنع المنتجات الغذائية</c:v>
                </c:pt>
                <c:pt idx="11">
                  <c:v>صنع منتجات المعادن المشكلة </c:v>
                </c:pt>
                <c:pt idx="12">
                  <c:v>صُنع المواد الكيميائية والمنتجات الكيميائية</c:v>
                </c:pt>
                <c:pt idx="13">
                  <c:v>صُنع المشروبات</c:v>
                </c:pt>
              </c:strCache>
            </c:strRef>
          </c:cat>
          <c:val>
            <c:numRef>
              <c:f>'انتاج الصناعة التحويلية Gra '!$B$5:$B$18</c:f>
              <c:numCache>
                <c:formatCode>0.0%</c:formatCode>
                <c:ptCount val="14"/>
                <c:pt idx="0">
                  <c:v>7.871058702348499E-2</c:v>
                </c:pt>
                <c:pt idx="1">
                  <c:v>0.15656088182277461</c:v>
                </c:pt>
                <c:pt idx="2">
                  <c:v>8.9035059389040994E-2</c:v>
                </c:pt>
                <c:pt idx="3">
                  <c:v>0.14625882251957067</c:v>
                </c:pt>
                <c:pt idx="4">
                  <c:v>0.1501887156305679</c:v>
                </c:pt>
                <c:pt idx="5">
                  <c:v>0.16999999999999993</c:v>
                </c:pt>
                <c:pt idx="6">
                  <c:v>5.3126273410199154E-2</c:v>
                </c:pt>
                <c:pt idx="7">
                  <c:v>0.13781623515273966</c:v>
                </c:pt>
                <c:pt idx="8">
                  <c:v>7.97327235337153E-2</c:v>
                </c:pt>
                <c:pt idx="9">
                  <c:v>7.0984468281031443E-2</c:v>
                </c:pt>
                <c:pt idx="10">
                  <c:v>4.8135252672182105E-2</c:v>
                </c:pt>
                <c:pt idx="11">
                  <c:v>0.14142918298503138</c:v>
                </c:pt>
                <c:pt idx="12">
                  <c:v>3.335529351174249E-2</c:v>
                </c:pt>
                <c:pt idx="13">
                  <c:v>9.0697407713765443E-2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B4-4096-9D94-3E6B820CB059}"/>
            </c:ext>
          </c:extLst>
        </c:ser>
        <c:ser>
          <c:idx val="1"/>
          <c:order val="1"/>
          <c:tx>
            <c:strRef>
              <c:f>'انتاج الصناعة التحويلية Gra '!$C$4</c:f>
              <c:strCache>
                <c:ptCount val="1"/>
                <c:pt idx="0">
                  <c:v>التغير السنوي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1B4-4096-9D94-3E6B820CB059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1B4-4096-9D94-3E6B820CB059}"/>
              </c:ext>
            </c:extLst>
          </c:dPt>
          <c:dPt>
            <c:idx val="9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11B4-4096-9D94-3E6B820CB0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'انتاج الصناعة التحويلية Gra '!$A$5:$A$18</c:f>
              <c:strCache>
                <c:ptCount val="14"/>
                <c:pt idx="0">
                  <c:v>صناعة الآلات والمعدات الأخرى</c:v>
                </c:pt>
                <c:pt idx="1">
                  <c:v>صناعة الأثاث</c:v>
                </c:pt>
                <c:pt idx="2">
                  <c:v>صنع المعدات الكهربائية</c:v>
                </c:pt>
                <c:pt idx="3">
                  <c:v>صُنع الملبوسات</c:v>
                </c:pt>
                <c:pt idx="4">
                  <c:v>صنع منتجات المطاط واللدائن</c:v>
                </c:pt>
                <c:pt idx="5">
                  <c:v>صُنع الورق ومنتجات الورق</c:v>
                </c:pt>
                <c:pt idx="6">
                  <c:v>صنع الفلزات القاعدية</c:v>
                </c:pt>
                <c:pt idx="7">
                  <c:v>صنع منتجات المعادن اللافلزية الأخرى</c:v>
                </c:pt>
                <c:pt idx="8">
                  <c:v>صنع فحم الكوك والمنتجات النفطية المكررة </c:v>
                </c:pt>
                <c:pt idx="9">
                  <c:v>الرقم القياسي للصناعة التحويلية</c:v>
                </c:pt>
                <c:pt idx="10">
                  <c:v>صُنع المنتجات الغذائية</c:v>
                </c:pt>
                <c:pt idx="11">
                  <c:v>صنع منتجات المعادن المشكلة </c:v>
                </c:pt>
                <c:pt idx="12">
                  <c:v>صُنع المواد الكيميائية والمنتجات الكيميائية</c:v>
                </c:pt>
                <c:pt idx="13">
                  <c:v>صُنع المشروبات</c:v>
                </c:pt>
              </c:strCache>
            </c:strRef>
          </c:cat>
          <c:val>
            <c:numRef>
              <c:f>'انتاج الصناعة التحويلية Gra '!$C$5:$C$18</c:f>
              <c:numCache>
                <c:formatCode>0.0%</c:formatCode>
                <c:ptCount val="14"/>
                <c:pt idx="0">
                  <c:v>-0.51099868397590531</c:v>
                </c:pt>
                <c:pt idx="1">
                  <c:v>-0.4841287635425624</c:v>
                </c:pt>
                <c:pt idx="2">
                  <c:v>-0.46581822841475473</c:v>
                </c:pt>
                <c:pt idx="3">
                  <c:v>-0.46472370471864555</c:v>
                </c:pt>
                <c:pt idx="4">
                  <c:v>-0.46267357732540093</c:v>
                </c:pt>
                <c:pt idx="5">
                  <c:v>-0.3713279982739619</c:v>
                </c:pt>
                <c:pt idx="6">
                  <c:v>-0.36372917473431432</c:v>
                </c:pt>
                <c:pt idx="7">
                  <c:v>-0.3152701733632336</c:v>
                </c:pt>
                <c:pt idx="8">
                  <c:v>-0.30137649849027182</c:v>
                </c:pt>
                <c:pt idx="9">
                  <c:v>-0.25910711503001227</c:v>
                </c:pt>
                <c:pt idx="10">
                  <c:v>-0.18150255596211573</c:v>
                </c:pt>
                <c:pt idx="11">
                  <c:v>-0.17479163150174837</c:v>
                </c:pt>
                <c:pt idx="12">
                  <c:v>-0.15282950083159663</c:v>
                </c:pt>
                <c:pt idx="13">
                  <c:v>5.639258250011614E-2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1B4-4096-9D94-3E6B820CB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13673488"/>
        <c:axId val="413669176"/>
      </c:barChart>
      <c:catAx>
        <c:axId val="4136734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3669176"/>
        <c:crosses val="autoZero"/>
        <c:auto val="1"/>
        <c:lblAlgn val="ctr"/>
        <c:lblOffset val="100"/>
        <c:noMultiLvlLbl val="0"/>
      </c:catAx>
      <c:valAx>
        <c:axId val="413669176"/>
        <c:scaling>
          <c:orientation val="minMax"/>
        </c:scaling>
        <c:delete val="0"/>
        <c:axPos val="b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3673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400" b="1">
                <a:solidFill>
                  <a:schemeClr val="tx2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التغير السنوي في الرقم القياسي للإنتاج الصناعي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2552301255230099E-2"/>
          <c:y val="0.11990690817618301"/>
          <c:w val="0.94271538233453001"/>
          <c:h val="0.77279758431867096"/>
        </c:manualLayout>
      </c:layout>
      <c:lineChart>
        <c:grouping val="stacked"/>
        <c:varyColors val="0"/>
        <c:ser>
          <c:idx val="0"/>
          <c:order val="0"/>
          <c:spPr>
            <a:ln w="25400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dLbl>
              <c:idx val="0"/>
              <c:layout>
                <c:manualLayout>
                  <c:x val="-2.6688434222496199E-2"/>
                  <c:y val="2.51836223170519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81-4F36-98F6-3CDE26FBA37C}"/>
                </c:ext>
              </c:extLst>
            </c:dLbl>
            <c:dLbl>
              <c:idx val="1"/>
              <c:layout>
                <c:manualLayout>
                  <c:x val="-5.4502431945362098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81-4F36-98F6-3CDE26FBA37C}"/>
                </c:ext>
              </c:extLst>
            </c:dLbl>
            <c:dLbl>
              <c:idx val="2"/>
              <c:layout>
                <c:manualLayout>
                  <c:x val="-2.3211684507137901E-2"/>
                  <c:y val="2.238544205960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681-4F36-98F6-3CDE26FBA37C}"/>
                </c:ext>
              </c:extLst>
            </c:dLbl>
            <c:dLbl>
              <c:idx val="3"/>
              <c:layout>
                <c:manualLayout>
                  <c:x val="-4.58105576569664E-2"/>
                  <c:y val="-3.91745236043029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681-4F36-98F6-3CDE26FBA37C}"/>
                </c:ext>
              </c:extLst>
            </c:dLbl>
            <c:dLbl>
              <c:idx val="4"/>
              <c:layout>
                <c:manualLayout>
                  <c:x val="-1.62581850764216E-2"/>
                  <c:y val="1.67890815447012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681-4F36-98F6-3CDE26FBA37C}"/>
                </c:ext>
              </c:extLst>
            </c:dLbl>
            <c:dLbl>
              <c:idx val="5"/>
              <c:layout>
                <c:manualLayout>
                  <c:x val="-3.5867053471041799E-2"/>
                  <c:y val="2.51836223170518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681-4F36-98F6-3CDE26FBA37C}"/>
                </c:ext>
              </c:extLst>
            </c:dLbl>
            <c:dLbl>
              <c:idx val="6"/>
              <c:layout>
                <c:manualLayout>
                  <c:x val="-4.9287307372324597E-2"/>
                  <c:y val="1.9587261802151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681-4F36-98F6-3CDE26FBA37C}"/>
                </c:ext>
              </c:extLst>
            </c:dLbl>
            <c:dLbl>
              <c:idx val="7"/>
              <c:layout>
                <c:manualLayout>
                  <c:x val="-3.1903558795533499E-2"/>
                  <c:y val="-2.79818025745021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81-4F36-98F6-3CDE26FBA37C}"/>
                </c:ext>
              </c:extLst>
            </c:dLbl>
            <c:dLbl>
              <c:idx val="8"/>
              <c:layout>
                <c:manualLayout>
                  <c:x val="-3.5867053471041799E-2"/>
                  <c:y val="2.51836223170518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81-4F36-98F6-3CDE26FBA37C}"/>
                </c:ext>
              </c:extLst>
            </c:dLbl>
            <c:dLbl>
              <c:idx val="9"/>
              <c:layout>
                <c:manualLayout>
                  <c:x val="-3.1903558795533499E-2"/>
                  <c:y val="-3.91745236043029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CC-4400-A9F1-459A914BDAEB}"/>
                </c:ext>
              </c:extLst>
            </c:dLbl>
            <c:dLbl>
              <c:idx val="10"/>
              <c:layout>
                <c:manualLayout>
                  <c:x val="-3.1903558795533499E-2"/>
                  <c:y val="3.07799828319521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81-4F36-98F6-3CDE26FBA37C}"/>
                </c:ext>
              </c:extLst>
            </c:dLbl>
            <c:dLbl>
              <c:idx val="11"/>
              <c:layout>
                <c:manualLayout>
                  <c:x val="-3.2772746224372998E-2"/>
                  <c:y val="-3.357816308940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81-4F36-98F6-3CDE26FBA37C}"/>
                </c:ext>
              </c:extLst>
            </c:dLbl>
            <c:dLbl>
              <c:idx val="13"/>
              <c:layout>
                <c:manualLayout>
                  <c:x val="-3.1034371366693899E-2"/>
                  <c:y val="3.357816308940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C2-43E0-9F42-CA2E84403A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'الرقم القياسي للإنتاج الصناعي'!$B$29:$R$30</c:f>
              <c:multiLvlStrCache>
                <c:ptCount val="17"/>
                <c:lvl>
                  <c:pt idx="0">
                    <c:v>يناير  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أبريل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يوليه</c:v>
                  </c:pt>
                  <c:pt idx="7">
                    <c:v>أغسطس</c:v>
                  </c:pt>
                  <c:pt idx="8">
                    <c:v>سبتمبر</c:v>
                  </c:pt>
                  <c:pt idx="9">
                    <c:v>أكتوبر</c:v>
                  </c:pt>
                  <c:pt idx="10">
                    <c:v>نوفمبر</c:v>
                  </c:pt>
                  <c:pt idx="11">
                    <c:v>ديسمبر</c:v>
                  </c:pt>
                  <c:pt idx="12">
                    <c:v>يناير</c:v>
                  </c:pt>
                  <c:pt idx="13">
                    <c:v>فبراير</c:v>
                  </c:pt>
                  <c:pt idx="14">
                    <c:v>مارس</c:v>
                  </c:pt>
                  <c:pt idx="15">
                    <c:v>أبريل</c:v>
                  </c:pt>
                  <c:pt idx="16">
                    <c:v>مايو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'الرقم القياسي للإنتاج الصناعي'!$B$31:$R$31</c:f>
              <c:numCache>
                <c:formatCode>0.00</c:formatCode>
                <c:ptCount val="17"/>
                <c:pt idx="0">
                  <c:v>-0.85671205128354933</c:v>
                </c:pt>
                <c:pt idx="1">
                  <c:v>-2.035197881341118</c:v>
                </c:pt>
                <c:pt idx="2">
                  <c:v>-5.9637213763966148</c:v>
                </c:pt>
                <c:pt idx="3">
                  <c:v>-6.3804787795213409</c:v>
                </c:pt>
                <c:pt idx="4">
                  <c:v>-9.0020485176456457</c:v>
                </c:pt>
                <c:pt idx="5">
                  <c:v>-10.276833705458225</c:v>
                </c:pt>
                <c:pt idx="6">
                  <c:v>-9.1024040859277253</c:v>
                </c:pt>
                <c:pt idx="7">
                  <c:v>-7.2689872150142634</c:v>
                </c:pt>
                <c:pt idx="8">
                  <c:v>-11.2897234375032</c:v>
                </c:pt>
                <c:pt idx="9">
                  <c:v>-2.4529491830355679</c:v>
                </c:pt>
                <c:pt idx="10">
                  <c:v>-8.1037220007117252</c:v>
                </c:pt>
                <c:pt idx="11">
                  <c:v>-6.3464014616112117</c:v>
                </c:pt>
                <c:pt idx="12">
                  <c:v>-6.6784213830440642</c:v>
                </c:pt>
                <c:pt idx="13">
                  <c:v>-5.7210502566983639</c:v>
                </c:pt>
                <c:pt idx="14">
                  <c:v>-3.286180213463552</c:v>
                </c:pt>
                <c:pt idx="15">
                  <c:v>7.0449605579978662</c:v>
                </c:pt>
                <c:pt idx="16">
                  <c:v>-15.523661486858106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1-4F36-98F6-3CDE26FBA37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13669960"/>
        <c:axId val="413672312"/>
      </c:lineChart>
      <c:catAx>
        <c:axId val="41366996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en-US"/>
          </a:p>
        </c:txPr>
        <c:crossAx val="413672312"/>
        <c:crosses val="autoZero"/>
        <c:auto val="1"/>
        <c:lblAlgn val="ctr"/>
        <c:lblOffset val="100"/>
        <c:noMultiLvlLbl val="0"/>
      </c:catAx>
      <c:valAx>
        <c:axId val="41367231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3669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33</xdr:row>
      <xdr:rowOff>9524</xdr:rowOff>
    </xdr:from>
    <xdr:to>
      <xdr:col>15</xdr:col>
      <xdr:colOff>23091</xdr:colOff>
      <xdr:row>54</xdr:row>
      <xdr:rowOff>9524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1AAA3DD8-16CB-4416-BCA8-42824B26A2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726728</xdr:colOff>
      <xdr:row>0</xdr:row>
      <xdr:rowOff>190501</xdr:rowOff>
    </xdr:from>
    <xdr:to>
      <xdr:col>14</xdr:col>
      <xdr:colOff>91335</xdr:colOff>
      <xdr:row>20</xdr:row>
      <xdr:rowOff>129541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65C2456-4990-48D6-B57F-E216EC90BF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16</xdr:col>
      <xdr:colOff>263767</xdr:colOff>
      <xdr:row>22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E40CDFF-5EE7-4AFC-B362-8E9322DF56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14286</xdr:rowOff>
    </xdr:from>
    <xdr:to>
      <xdr:col>16</xdr:col>
      <xdr:colOff>541867</xdr:colOff>
      <xdr:row>59</xdr:row>
      <xdr:rowOff>28575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2"/>
  <sheetViews>
    <sheetView topLeftCell="A11" workbookViewId="0">
      <pane xSplit="1" topLeftCell="B1" activePane="topRight" state="frozen"/>
      <selection pane="topRight" activeCell="O19" sqref="O19"/>
    </sheetView>
  </sheetViews>
  <sheetFormatPr defaultColWidth="8.90625" defaultRowHeight="14.5"/>
  <cols>
    <col min="1" max="1" width="23.36328125" bestFit="1" customWidth="1"/>
    <col min="2" max="30" width="11.6328125" customWidth="1"/>
  </cols>
  <sheetData>
    <row r="1" spans="1:30" ht="50.25" customHeight="1" thickBot="1">
      <c r="B1" s="227" t="s">
        <v>39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199"/>
      <c r="AA1" s="199"/>
      <c r="AB1" s="199"/>
      <c r="AC1" s="199"/>
      <c r="AD1" s="83"/>
    </row>
    <row r="2" spans="1:30" ht="43" customHeight="1" thickBot="1">
      <c r="A2" s="231" t="s">
        <v>15</v>
      </c>
      <c r="B2" s="228">
        <v>2018</v>
      </c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30"/>
      <c r="N2" s="228">
        <v>2019</v>
      </c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30"/>
      <c r="Z2" s="228">
        <v>2020</v>
      </c>
      <c r="AA2" s="229"/>
      <c r="AB2" s="229"/>
      <c r="AC2" s="234"/>
      <c r="AD2" s="235"/>
    </row>
    <row r="3" spans="1:30" ht="20.149999999999999" customHeight="1">
      <c r="A3" s="232"/>
      <c r="B3" s="94" t="s">
        <v>0</v>
      </c>
      <c r="C3" s="95" t="s">
        <v>1</v>
      </c>
      <c r="D3" s="96" t="s">
        <v>2</v>
      </c>
      <c r="E3" s="94" t="s">
        <v>3</v>
      </c>
      <c r="F3" s="95" t="s">
        <v>4</v>
      </c>
      <c r="G3" s="96" t="s">
        <v>5</v>
      </c>
      <c r="H3" s="94" t="s">
        <v>6</v>
      </c>
      <c r="I3" s="95" t="s">
        <v>7</v>
      </c>
      <c r="J3" s="96" t="s">
        <v>8</v>
      </c>
      <c r="K3" s="94" t="s">
        <v>9</v>
      </c>
      <c r="L3" s="95" t="s">
        <v>10</v>
      </c>
      <c r="M3" s="96" t="s">
        <v>11</v>
      </c>
      <c r="N3" s="94" t="s">
        <v>0</v>
      </c>
      <c r="O3" s="95" t="s">
        <v>1</v>
      </c>
      <c r="P3" s="96" t="s">
        <v>2</v>
      </c>
      <c r="Q3" s="94" t="s">
        <v>3</v>
      </c>
      <c r="R3" s="95" t="s">
        <v>4</v>
      </c>
      <c r="S3" s="96" t="s">
        <v>5</v>
      </c>
      <c r="T3" s="94" t="s">
        <v>6</v>
      </c>
      <c r="U3" s="95" t="s">
        <v>7</v>
      </c>
      <c r="V3" s="96" t="s">
        <v>8</v>
      </c>
      <c r="W3" s="94" t="s">
        <v>9</v>
      </c>
      <c r="X3" s="95" t="s">
        <v>10</v>
      </c>
      <c r="Y3" s="96" t="s">
        <v>11</v>
      </c>
      <c r="Z3" s="94" t="s">
        <v>0</v>
      </c>
      <c r="AA3" s="95" t="s">
        <v>1</v>
      </c>
      <c r="AB3" s="96" t="s">
        <v>2</v>
      </c>
      <c r="AC3" s="94" t="s">
        <v>3</v>
      </c>
      <c r="AD3" s="96" t="s">
        <v>4</v>
      </c>
    </row>
    <row r="4" spans="1:30" ht="20.149999999999999" customHeight="1" thickBot="1">
      <c r="A4" s="233"/>
      <c r="B4" s="50">
        <f t="shared" ref="B4:AA4" si="0">(B11*$G22+B12*$G23+B13*$G$24)/100</f>
        <v>131.55412000000001</v>
      </c>
      <c r="C4" s="51">
        <f t="shared" si="0"/>
        <v>131.97782999999998</v>
      </c>
      <c r="D4" s="52">
        <f t="shared" si="0"/>
        <v>133.54145</v>
      </c>
      <c r="E4" s="50">
        <f t="shared" si="0"/>
        <v>134.94771</v>
      </c>
      <c r="F4" s="51">
        <f t="shared" si="0"/>
        <v>137.54336000000001</v>
      </c>
      <c r="G4" s="52">
        <f t="shared" si="0"/>
        <v>141.10854</v>
      </c>
      <c r="H4" s="50">
        <f t="shared" si="0"/>
        <v>137.87028000000001</v>
      </c>
      <c r="I4" s="51">
        <f t="shared" si="0"/>
        <v>137.30950000000001</v>
      </c>
      <c r="J4" s="52">
        <f t="shared" si="0"/>
        <v>137.02364</v>
      </c>
      <c r="K4" s="50">
        <f t="shared" si="0"/>
        <v>134.00032999999999</v>
      </c>
      <c r="L4" s="51">
        <f t="shared" si="0"/>
        <v>136.14855</v>
      </c>
      <c r="M4" s="52">
        <f t="shared" si="0"/>
        <v>130.14131</v>
      </c>
      <c r="N4" s="50">
        <f t="shared" si="0"/>
        <v>130.42707999999999</v>
      </c>
      <c r="O4" s="51">
        <f t="shared" si="0"/>
        <v>129.29182</v>
      </c>
      <c r="P4" s="52">
        <f t="shared" si="0"/>
        <v>125.57741</v>
      </c>
      <c r="Q4" s="50">
        <f t="shared" si="0"/>
        <v>126.3374</v>
      </c>
      <c r="R4" s="51">
        <f t="shared" si="0"/>
        <v>125.16163999999999</v>
      </c>
      <c r="S4" s="52">
        <f t="shared" si="0"/>
        <v>126.60705</v>
      </c>
      <c r="T4" s="50">
        <f t="shared" si="0"/>
        <v>125.32077000000001</v>
      </c>
      <c r="U4" s="51">
        <f t="shared" si="0"/>
        <v>127.32849</v>
      </c>
      <c r="V4" s="52">
        <f t="shared" si="0"/>
        <v>121.55406011441178</v>
      </c>
      <c r="W4" s="50">
        <f t="shared" si="0"/>
        <v>130.71143780500262</v>
      </c>
      <c r="X4" s="51">
        <f t="shared" si="0"/>
        <v>125.11545</v>
      </c>
      <c r="Y4" s="52">
        <f t="shared" si="0"/>
        <v>121.88202000000003</v>
      </c>
      <c r="Z4" s="50">
        <f t="shared" si="0"/>
        <v>121.71661</v>
      </c>
      <c r="AA4" s="51">
        <f t="shared" si="0"/>
        <v>121.89497000000001</v>
      </c>
      <c r="AB4" s="52">
        <f>AB11*G22/100+AB12*G23/100+AB13*G24/100</f>
        <v>121.45071</v>
      </c>
      <c r="AC4" s="50">
        <f>(AC11*$G22+AC12*$G23+AC13*$G$24)/100</f>
        <v>135.23782</v>
      </c>
      <c r="AD4" s="52">
        <f>(AD11*$G22+AD12*$G23+AD13*$G$24)/100</f>
        <v>105.731970695</v>
      </c>
    </row>
    <row r="5" spans="1:30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1:30" ht="17.25" customHeight="1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30" ht="14.25" customHeight="1"/>
    <row r="8" spans="1:30" ht="43" customHeight="1" thickBot="1">
      <c r="A8" s="236" t="s">
        <v>40</v>
      </c>
      <c r="B8" s="237"/>
      <c r="C8" s="237"/>
      <c r="D8" s="237"/>
      <c r="E8" s="237"/>
      <c r="F8" s="237"/>
      <c r="G8" s="237"/>
      <c r="H8" s="237"/>
      <c r="I8" s="237"/>
      <c r="J8" s="237"/>
      <c r="K8" s="237"/>
      <c r="L8" s="237"/>
      <c r="M8" s="237"/>
      <c r="N8" s="237"/>
      <c r="O8" s="237"/>
      <c r="P8" s="237"/>
      <c r="Q8" s="237"/>
      <c r="R8" s="237"/>
      <c r="S8" s="237"/>
      <c r="T8" s="237"/>
      <c r="U8" s="237"/>
      <c r="V8" s="237"/>
      <c r="W8" s="237"/>
      <c r="X8" s="237"/>
      <c r="Y8" s="237"/>
      <c r="Z8" s="237"/>
      <c r="AA8" s="237"/>
      <c r="AB8" s="237"/>
      <c r="AC8" s="237"/>
      <c r="AD8" s="237"/>
    </row>
    <row r="9" spans="1:30" ht="20.149999999999999" customHeight="1" thickBot="1">
      <c r="A9" s="238"/>
      <c r="B9" s="203">
        <v>2018</v>
      </c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5"/>
      <c r="N9" s="203">
        <v>2019</v>
      </c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5"/>
      <c r="Z9" s="203">
        <v>2020</v>
      </c>
      <c r="AA9" s="204"/>
      <c r="AB9" s="204"/>
      <c r="AC9" s="204"/>
      <c r="AD9" s="205"/>
    </row>
    <row r="10" spans="1:30" ht="20.149999999999999" customHeight="1" thickBot="1">
      <c r="A10" s="239"/>
      <c r="B10" s="10" t="s">
        <v>0</v>
      </c>
      <c r="C10" s="10" t="s">
        <v>1</v>
      </c>
      <c r="D10" s="11" t="s">
        <v>2</v>
      </c>
      <c r="E10" s="10" t="s">
        <v>3</v>
      </c>
      <c r="F10" s="10" t="s">
        <v>4</v>
      </c>
      <c r="G10" s="11" t="s">
        <v>5</v>
      </c>
      <c r="H10" s="10" t="s">
        <v>6</v>
      </c>
      <c r="I10" s="10" t="s">
        <v>7</v>
      </c>
      <c r="J10" s="11" t="s">
        <v>8</v>
      </c>
      <c r="K10" s="10" t="s">
        <v>9</v>
      </c>
      <c r="L10" s="10" t="s">
        <v>10</v>
      </c>
      <c r="M10" s="11" t="s">
        <v>11</v>
      </c>
      <c r="N10" s="9" t="s">
        <v>0</v>
      </c>
      <c r="O10" s="10" t="s">
        <v>1</v>
      </c>
      <c r="P10" s="11" t="s">
        <v>2</v>
      </c>
      <c r="Q10" s="10" t="s">
        <v>3</v>
      </c>
      <c r="R10" s="10" t="s">
        <v>4</v>
      </c>
      <c r="S10" s="11" t="s">
        <v>5</v>
      </c>
      <c r="T10" s="10" t="s">
        <v>6</v>
      </c>
      <c r="U10" s="10" t="s">
        <v>7</v>
      </c>
      <c r="V10" s="11" t="s">
        <v>8</v>
      </c>
      <c r="W10" s="10" t="s">
        <v>9</v>
      </c>
      <c r="X10" s="10" t="s">
        <v>10</v>
      </c>
      <c r="Y10" s="11" t="s">
        <v>11</v>
      </c>
      <c r="Z10" s="47" t="s">
        <v>0</v>
      </c>
      <c r="AA10" s="48" t="s">
        <v>1</v>
      </c>
      <c r="AB10" s="49" t="s">
        <v>2</v>
      </c>
      <c r="AC10" s="47" t="s">
        <v>3</v>
      </c>
      <c r="AD10" s="49" t="s">
        <v>4</v>
      </c>
    </row>
    <row r="11" spans="1:30" ht="20.149999999999999" customHeight="1">
      <c r="A11" s="85" t="s">
        <v>12</v>
      </c>
      <c r="B11" s="20">
        <v>122.27</v>
      </c>
      <c r="C11" s="20">
        <v>121.68</v>
      </c>
      <c r="D11" s="21">
        <v>121.34</v>
      </c>
      <c r="E11" s="20">
        <v>120.86</v>
      </c>
      <c r="F11" s="20">
        <v>122.84</v>
      </c>
      <c r="G11" s="21">
        <v>128.58000000000001</v>
      </c>
      <c r="H11" s="20">
        <v>126</v>
      </c>
      <c r="I11" s="20">
        <v>127.52</v>
      </c>
      <c r="J11" s="21">
        <v>128.62</v>
      </c>
      <c r="K11" s="20">
        <v>130.34</v>
      </c>
      <c r="L11" s="20">
        <v>135.86000000000001</v>
      </c>
      <c r="M11" s="21">
        <v>130.35</v>
      </c>
      <c r="N11" s="20">
        <v>125.45</v>
      </c>
      <c r="O11" s="20">
        <v>124.14</v>
      </c>
      <c r="P11" s="21">
        <v>119.87</v>
      </c>
      <c r="Q11" s="20">
        <v>120.11</v>
      </c>
      <c r="R11" s="20">
        <v>118.43</v>
      </c>
      <c r="S11" s="21">
        <v>119.81</v>
      </c>
      <c r="T11" s="20">
        <v>117.33</v>
      </c>
      <c r="U11" s="20">
        <v>119.89</v>
      </c>
      <c r="V11" s="21">
        <v>111.81</v>
      </c>
      <c r="W11" s="20">
        <v>126.18751148216947</v>
      </c>
      <c r="X11" s="20">
        <v>121.13</v>
      </c>
      <c r="Y11" s="21">
        <v>117.67</v>
      </c>
      <c r="Z11" s="64">
        <v>119.34</v>
      </c>
      <c r="AA11" s="20">
        <v>119.94</v>
      </c>
      <c r="AB11" s="22">
        <v>119.36</v>
      </c>
      <c r="AC11" s="64">
        <v>147.16999999999999</v>
      </c>
      <c r="AD11" s="65">
        <v>104.240511</v>
      </c>
    </row>
    <row r="12" spans="1:30" ht="20.149999999999999" customHeight="1">
      <c r="A12" s="86" t="s">
        <v>13</v>
      </c>
      <c r="B12" s="23">
        <v>171.27</v>
      </c>
      <c r="C12" s="23">
        <v>173.65</v>
      </c>
      <c r="D12" s="24">
        <v>179.1</v>
      </c>
      <c r="E12" s="23">
        <v>183.92</v>
      </c>
      <c r="F12" s="23">
        <v>185.71</v>
      </c>
      <c r="G12" s="24">
        <v>180.98</v>
      </c>
      <c r="H12" s="23">
        <v>176.46</v>
      </c>
      <c r="I12" s="23">
        <v>170.01</v>
      </c>
      <c r="J12" s="24">
        <v>165.64</v>
      </c>
      <c r="K12" s="23">
        <v>150.88999999999999</v>
      </c>
      <c r="L12" s="23">
        <v>144.85</v>
      </c>
      <c r="M12" s="24">
        <v>138.79</v>
      </c>
      <c r="N12" s="23">
        <v>155.97999999999999</v>
      </c>
      <c r="O12" s="23">
        <v>153.87</v>
      </c>
      <c r="P12" s="24">
        <v>148.97999999999999</v>
      </c>
      <c r="Q12" s="23">
        <v>148.54</v>
      </c>
      <c r="R12" s="23">
        <v>145.76</v>
      </c>
      <c r="S12" s="24">
        <v>146.05000000000001</v>
      </c>
      <c r="T12" s="23">
        <v>148.68</v>
      </c>
      <c r="U12" s="23">
        <v>149.22999999999999</v>
      </c>
      <c r="V12" s="24">
        <v>150.41999999999999</v>
      </c>
      <c r="W12" s="23">
        <v>147.61000000000001</v>
      </c>
      <c r="X12" s="23">
        <v>142.69</v>
      </c>
      <c r="Y12" s="24">
        <v>139.99</v>
      </c>
      <c r="Z12" s="66">
        <v>136.15</v>
      </c>
      <c r="AA12" s="23">
        <v>134.33000000000001</v>
      </c>
      <c r="AB12" s="25">
        <v>131.91</v>
      </c>
      <c r="AC12" s="66">
        <v>100.84</v>
      </c>
      <c r="AD12" s="67">
        <v>107.99</v>
      </c>
    </row>
    <row r="13" spans="1:30" ht="20.149999999999999" customHeight="1" thickBot="1">
      <c r="A13" s="87" t="s">
        <v>14</v>
      </c>
      <c r="B13" s="26">
        <v>60.55</v>
      </c>
      <c r="C13" s="26">
        <v>71.77</v>
      </c>
      <c r="D13" s="27">
        <v>91.95</v>
      </c>
      <c r="E13" s="26">
        <v>115.21</v>
      </c>
      <c r="F13" s="26">
        <v>139.9</v>
      </c>
      <c r="G13" s="27">
        <v>152.24</v>
      </c>
      <c r="H13" s="26">
        <v>142.08000000000001</v>
      </c>
      <c r="I13" s="26">
        <v>133.96</v>
      </c>
      <c r="J13" s="27">
        <v>129.9</v>
      </c>
      <c r="K13" s="26">
        <v>96.41</v>
      </c>
      <c r="L13" s="26">
        <v>75.75</v>
      </c>
      <c r="M13" s="27">
        <v>57.38</v>
      </c>
      <c r="N13" s="26">
        <v>59.15</v>
      </c>
      <c r="O13" s="26">
        <v>70.099999999999994</v>
      </c>
      <c r="P13" s="27">
        <v>89.82</v>
      </c>
      <c r="Q13" s="26">
        <v>113.29</v>
      </c>
      <c r="R13" s="26">
        <v>137.57</v>
      </c>
      <c r="S13" s="27">
        <v>149.69999999999999</v>
      </c>
      <c r="T13" s="26">
        <v>148.56</v>
      </c>
      <c r="U13" s="26">
        <v>147.74</v>
      </c>
      <c r="V13" s="27">
        <v>146.92034877282043</v>
      </c>
      <c r="W13" s="26">
        <v>115.2373017512532</v>
      </c>
      <c r="X13" s="26">
        <v>90.54</v>
      </c>
      <c r="Y13" s="27">
        <v>88.97</v>
      </c>
      <c r="Z13" s="68">
        <v>70.290000000000006</v>
      </c>
      <c r="AA13" s="26">
        <v>75.209999999999994</v>
      </c>
      <c r="AB13" s="28">
        <v>93.65</v>
      </c>
      <c r="AC13" s="68">
        <v>96.77</v>
      </c>
      <c r="AD13" s="69">
        <v>126.45</v>
      </c>
    </row>
    <row r="17" spans="2:25" ht="15" thickBot="1"/>
    <row r="18" spans="2:25" ht="22" customHeight="1" thickBot="1">
      <c r="B18" s="209" t="s">
        <v>110</v>
      </c>
      <c r="C18" s="210"/>
      <c r="D18" s="210"/>
      <c r="E18" s="210"/>
      <c r="F18" s="210"/>
      <c r="G18" s="211"/>
    </row>
    <row r="19" spans="2:25" ht="22" customHeight="1">
      <c r="B19" s="212" t="s">
        <v>35</v>
      </c>
      <c r="C19" s="213"/>
      <c r="D19" s="214"/>
      <c r="E19" s="218" t="s">
        <v>111</v>
      </c>
      <c r="F19" s="219"/>
      <c r="G19" s="220"/>
    </row>
    <row r="20" spans="2:25" ht="22" customHeight="1" thickBot="1">
      <c r="B20" s="215"/>
      <c r="C20" s="216"/>
      <c r="D20" s="217"/>
      <c r="E20" s="91">
        <v>43586</v>
      </c>
      <c r="F20" s="92">
        <v>43922</v>
      </c>
      <c r="G20" s="93" t="s">
        <v>16</v>
      </c>
      <c r="I20" s="2"/>
      <c r="J20" s="2"/>
      <c r="K20" s="2"/>
      <c r="U20" s="14"/>
      <c r="V20" s="14"/>
      <c r="W20" s="15"/>
      <c r="X20" s="16"/>
      <c r="Y20" s="17"/>
    </row>
    <row r="21" spans="2:25" ht="22" customHeight="1">
      <c r="B21" s="221" t="s">
        <v>15</v>
      </c>
      <c r="C21" s="222"/>
      <c r="D21" s="223"/>
      <c r="E21" s="121">
        <f>(AD4-R4)/R4</f>
        <v>-0.15523661486858106</v>
      </c>
      <c r="F21" s="122">
        <f>(AD4-AC4)/AC4</f>
        <v>-0.21817749875737422</v>
      </c>
      <c r="G21" s="88">
        <v>100</v>
      </c>
      <c r="I21" s="2"/>
      <c r="J21" s="6"/>
      <c r="K21" s="2"/>
      <c r="M21" s="2"/>
      <c r="N21" s="2"/>
      <c r="O21" s="2"/>
      <c r="U21" s="14"/>
      <c r="V21" s="14"/>
      <c r="W21" s="15"/>
      <c r="X21" s="16"/>
      <c r="Y21" s="17"/>
    </row>
    <row r="22" spans="2:25" ht="22" customHeight="1">
      <c r="B22" s="224" t="s">
        <v>12</v>
      </c>
      <c r="C22" s="225"/>
      <c r="D22" s="226"/>
      <c r="E22" s="123">
        <f>(AD11-R11)/R11</f>
        <v>-0.1198132989951871</v>
      </c>
      <c r="F22" s="123">
        <f>(AD11-AC11)/AC11</f>
        <v>-0.29169999999999996</v>
      </c>
      <c r="G22" s="89">
        <v>74.5</v>
      </c>
      <c r="I22" s="13"/>
      <c r="J22" s="6"/>
      <c r="K22" s="2"/>
      <c r="M22" s="2"/>
      <c r="N22" s="2"/>
      <c r="O22" s="2"/>
      <c r="U22" s="14"/>
      <c r="V22" s="14"/>
      <c r="W22" s="15"/>
      <c r="X22" s="16"/>
      <c r="Y22" s="17"/>
    </row>
    <row r="23" spans="2:25" ht="22" customHeight="1">
      <c r="B23" s="224" t="s">
        <v>13</v>
      </c>
      <c r="C23" s="225"/>
      <c r="D23" s="226"/>
      <c r="E23" s="123">
        <f t="shared" ref="E23:E24" si="1">(AD12-R12)/R12</f>
        <v>-0.25912458836443469</v>
      </c>
      <c r="F23" s="123">
        <f t="shared" ref="F23:F24" si="2">(AD12-AC12)/AC12</f>
        <v>7.0904403014676626E-2</v>
      </c>
      <c r="G23" s="89">
        <v>22.6</v>
      </c>
      <c r="I23" s="13"/>
      <c r="J23" s="6"/>
      <c r="K23" s="2"/>
      <c r="M23" s="2"/>
      <c r="N23" s="2"/>
      <c r="O23" s="2"/>
      <c r="U23" s="14"/>
      <c r="V23" s="14"/>
      <c r="W23" s="18"/>
      <c r="X23" s="18"/>
      <c r="Y23" s="17"/>
    </row>
    <row r="24" spans="2:25" ht="22" customHeight="1" thickBot="1">
      <c r="B24" s="206" t="s">
        <v>14</v>
      </c>
      <c r="C24" s="207"/>
      <c r="D24" s="208"/>
      <c r="E24" s="124">
        <f t="shared" si="1"/>
        <v>-8.0831576651886242E-2</v>
      </c>
      <c r="F24" s="124">
        <f t="shared" si="2"/>
        <v>0.30670662395370474</v>
      </c>
      <c r="G24" s="90">
        <v>2.9</v>
      </c>
      <c r="I24" s="13"/>
      <c r="J24" s="6"/>
      <c r="K24" s="2"/>
      <c r="M24" s="2"/>
      <c r="N24" s="2"/>
      <c r="O24" s="2"/>
    </row>
    <row r="25" spans="2:25">
      <c r="B25" s="4"/>
      <c r="C25" s="4"/>
      <c r="D25" s="7"/>
      <c r="E25" s="8"/>
      <c r="F25" s="12"/>
      <c r="H25" s="2"/>
      <c r="I25" s="2"/>
      <c r="J25" s="2"/>
      <c r="L25" s="2"/>
      <c r="M25" s="2"/>
      <c r="N25" s="2"/>
    </row>
    <row r="26" spans="2:25">
      <c r="B26" s="4"/>
      <c r="C26" s="4"/>
      <c r="D26" s="7"/>
      <c r="E26" s="8"/>
      <c r="F26" s="12"/>
      <c r="H26" s="2"/>
      <c r="I26" s="2"/>
      <c r="J26" s="2"/>
      <c r="L26" s="2"/>
      <c r="M26" s="2"/>
      <c r="N26" s="2"/>
    </row>
    <row r="28" spans="2:25" ht="36" customHeight="1" thickBot="1">
      <c r="B28" s="199" t="s">
        <v>42</v>
      </c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</row>
    <row r="29" spans="2:25" ht="29.25" customHeight="1" thickBot="1">
      <c r="B29" s="200" t="s">
        <v>41</v>
      </c>
      <c r="C29" s="197">
        <v>2019</v>
      </c>
      <c r="D29" s="197"/>
      <c r="E29" s="197"/>
      <c r="F29" s="197"/>
      <c r="G29" s="197"/>
      <c r="H29" s="197"/>
      <c r="I29" s="197"/>
      <c r="J29" s="197"/>
      <c r="K29" s="197"/>
      <c r="L29" s="197"/>
      <c r="M29" s="197"/>
      <c r="N29" s="198"/>
      <c r="O29" s="196">
        <v>2020</v>
      </c>
      <c r="P29" s="197"/>
      <c r="Q29" s="197"/>
      <c r="R29" s="197"/>
      <c r="S29" s="198"/>
    </row>
    <row r="30" spans="2:25" ht="33.75" customHeight="1" thickBot="1">
      <c r="B30" s="201"/>
      <c r="C30" s="97" t="s">
        <v>45</v>
      </c>
      <c r="D30" s="98" t="s">
        <v>46</v>
      </c>
      <c r="E30" s="99" t="s">
        <v>47</v>
      </c>
      <c r="F30" s="98" t="s">
        <v>48</v>
      </c>
      <c r="G30" s="99" t="s">
        <v>49</v>
      </c>
      <c r="H30" s="98" t="s">
        <v>50</v>
      </c>
      <c r="I30" s="99" t="s">
        <v>51</v>
      </c>
      <c r="J30" s="98" t="s">
        <v>52</v>
      </c>
      <c r="K30" s="99" t="s">
        <v>53</v>
      </c>
      <c r="L30" s="98" t="s">
        <v>54</v>
      </c>
      <c r="M30" s="99" t="s">
        <v>55</v>
      </c>
      <c r="N30" s="100" t="s">
        <v>56</v>
      </c>
      <c r="O30" s="97" t="s">
        <v>45</v>
      </c>
      <c r="P30" s="104" t="s">
        <v>46</v>
      </c>
      <c r="Q30" s="104" t="s">
        <v>47</v>
      </c>
      <c r="R30" s="104" t="s">
        <v>48</v>
      </c>
      <c r="S30" s="100" t="s">
        <v>49</v>
      </c>
    </row>
    <row r="31" spans="2:25" ht="21" customHeight="1" thickBot="1">
      <c r="B31" s="202"/>
      <c r="C31" s="101">
        <f t="shared" ref="C31:R31" si="3">(N4-B4)/B4*100</f>
        <v>-0.85671205128354933</v>
      </c>
      <c r="D31" s="102">
        <f t="shared" si="3"/>
        <v>-2.035197881341118</v>
      </c>
      <c r="E31" s="102">
        <f t="shared" si="3"/>
        <v>-5.9637213763966148</v>
      </c>
      <c r="F31" s="102">
        <f t="shared" si="3"/>
        <v>-6.3804787795213409</v>
      </c>
      <c r="G31" s="102">
        <f t="shared" si="3"/>
        <v>-9.0020485176456457</v>
      </c>
      <c r="H31" s="102">
        <f t="shared" si="3"/>
        <v>-10.276833705458225</v>
      </c>
      <c r="I31" s="102">
        <f t="shared" si="3"/>
        <v>-9.1024040859277253</v>
      </c>
      <c r="J31" s="102">
        <f t="shared" si="3"/>
        <v>-7.2689872150142634</v>
      </c>
      <c r="K31" s="102">
        <f t="shared" si="3"/>
        <v>-11.289716055994583</v>
      </c>
      <c r="L31" s="102">
        <f t="shared" si="3"/>
        <v>-2.4543911160497691</v>
      </c>
      <c r="M31" s="102">
        <f t="shared" si="3"/>
        <v>-8.1037220007117252</v>
      </c>
      <c r="N31" s="103">
        <f t="shared" si="3"/>
        <v>-6.3464014616112117</v>
      </c>
      <c r="O31" s="101">
        <f t="shared" si="3"/>
        <v>-6.6784213830440642</v>
      </c>
      <c r="P31" s="102">
        <f t="shared" si="3"/>
        <v>-5.7210502566983639</v>
      </c>
      <c r="Q31" s="102">
        <f t="shared" si="3"/>
        <v>-3.286180213463552</v>
      </c>
      <c r="R31" s="102">
        <f t="shared" si="3"/>
        <v>7.0449605579978662</v>
      </c>
      <c r="S31" s="103">
        <f>E21*100</f>
        <v>-15.523661486858106</v>
      </c>
    </row>
    <row r="32" spans="2:25">
      <c r="K32" s="2"/>
    </row>
  </sheetData>
  <mergeCells count="21">
    <mergeCell ref="B1:AC1"/>
    <mergeCell ref="B2:M2"/>
    <mergeCell ref="N2:Y2"/>
    <mergeCell ref="A2:A4"/>
    <mergeCell ref="Z9:AD9"/>
    <mergeCell ref="Z2:AD2"/>
    <mergeCell ref="A8:AD8"/>
    <mergeCell ref="A9:A10"/>
    <mergeCell ref="N9:Y9"/>
    <mergeCell ref="O29:S29"/>
    <mergeCell ref="B28:S28"/>
    <mergeCell ref="C29:N29"/>
    <mergeCell ref="B29:B31"/>
    <mergeCell ref="B9:M9"/>
    <mergeCell ref="B24:D24"/>
    <mergeCell ref="B18:G18"/>
    <mergeCell ref="B19:D20"/>
    <mergeCell ref="E19:G19"/>
    <mergeCell ref="B21:D21"/>
    <mergeCell ref="B22:D22"/>
    <mergeCell ref="B23:D2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94"/>
  <sheetViews>
    <sheetView view="pageBreakPreview" topLeftCell="A2" zoomScale="150" zoomScaleNormal="150" zoomScaleSheetLayoutView="100" zoomScalePageLayoutView="150" workbookViewId="0">
      <pane xSplit="2" ySplit="3" topLeftCell="AE5" activePane="bottomRight" state="frozen"/>
      <selection activeCell="A2" sqref="A2"/>
      <selection pane="topRight" activeCell="C2" sqref="C2"/>
      <selection pane="bottomLeft" activeCell="A5" sqref="A5"/>
      <selection pane="bottomRight" activeCell="AI3" sqref="C3:AJ4"/>
    </sheetView>
  </sheetViews>
  <sheetFormatPr defaultColWidth="10.90625" defaultRowHeight="12.5"/>
  <cols>
    <col min="1" max="1" width="45.453125" style="34" customWidth="1"/>
    <col min="2" max="2" width="10.90625" style="34"/>
    <col min="3" max="3" width="12" style="34" customWidth="1"/>
    <col min="4" max="4" width="14.453125" style="34" customWidth="1"/>
    <col min="5" max="5" width="12" style="34" customWidth="1"/>
    <col min="6" max="6" width="14.453125" style="34" customWidth="1"/>
    <col min="7" max="7" width="12" style="34" customWidth="1"/>
    <col min="8" max="8" width="14.453125" style="34" customWidth="1"/>
    <col min="9" max="9" width="12" style="34" customWidth="1"/>
    <col min="10" max="10" width="14.453125" style="34" customWidth="1"/>
    <col min="11" max="11" width="12" style="34" customWidth="1"/>
    <col min="12" max="12" width="14.453125" style="34" customWidth="1"/>
    <col min="13" max="13" width="12" style="34" customWidth="1"/>
    <col min="14" max="14" width="14.453125" style="34" customWidth="1"/>
    <col min="15" max="15" width="12" style="34" customWidth="1"/>
    <col min="16" max="16" width="14.453125" style="34" customWidth="1"/>
    <col min="17" max="17" width="12" style="34" customWidth="1"/>
    <col min="18" max="18" width="14.453125" style="34" customWidth="1"/>
    <col min="19" max="19" width="12" style="34" customWidth="1"/>
    <col min="20" max="20" width="14.453125" style="34" customWidth="1"/>
    <col min="21" max="21" width="12" style="34" customWidth="1"/>
    <col min="22" max="22" width="14.453125" style="34" customWidth="1"/>
    <col min="23" max="23" width="12" style="34" customWidth="1"/>
    <col min="24" max="24" width="14.453125" style="34" customWidth="1"/>
    <col min="25" max="25" width="12" style="34" customWidth="1"/>
    <col min="26" max="26" width="14.453125" style="34" customWidth="1"/>
    <col min="27" max="27" width="12" style="34" customWidth="1"/>
    <col min="28" max="28" width="14.453125" style="34" customWidth="1"/>
    <col min="29" max="29" width="12" style="34" customWidth="1"/>
    <col min="30" max="30" width="14.453125" style="34" customWidth="1"/>
    <col min="31" max="31" width="12" style="34" customWidth="1"/>
    <col min="32" max="32" width="14.453125" style="34" customWidth="1"/>
    <col min="33" max="33" width="12" style="34" customWidth="1"/>
    <col min="34" max="34" width="13.08984375" style="34" bestFit="1" customWidth="1"/>
    <col min="35" max="35" width="12" style="34" customWidth="1"/>
    <col min="36" max="36" width="13.08984375" style="34" bestFit="1" customWidth="1"/>
    <col min="37" max="37" width="35.453125" style="34" bestFit="1" customWidth="1"/>
    <col min="38" max="38" width="4.90625" style="34" customWidth="1"/>
    <col min="39" max="39" width="13.90625" style="53" bestFit="1" customWidth="1"/>
    <col min="40" max="40" width="12.90625" style="53" bestFit="1" customWidth="1"/>
    <col min="41" max="16384" width="10.90625" style="34"/>
  </cols>
  <sheetData>
    <row r="1" spans="1:42" ht="27" customHeight="1">
      <c r="A1" s="240" t="s">
        <v>59</v>
      </c>
      <c r="B1" s="240"/>
    </row>
    <row r="3" spans="1:42" ht="15" customHeight="1">
      <c r="A3" s="190" t="s">
        <v>35</v>
      </c>
      <c r="B3" s="191" t="s">
        <v>60</v>
      </c>
      <c r="C3" s="241" t="s">
        <v>92</v>
      </c>
      <c r="D3" s="241"/>
      <c r="E3" s="193" t="s">
        <v>94</v>
      </c>
      <c r="F3" s="193"/>
      <c r="G3" s="193" t="s">
        <v>95</v>
      </c>
      <c r="H3" s="193"/>
      <c r="I3" s="193" t="s">
        <v>93</v>
      </c>
      <c r="J3" s="193"/>
      <c r="K3" s="193" t="s">
        <v>105</v>
      </c>
      <c r="L3" s="193"/>
      <c r="M3" s="193" t="s">
        <v>106</v>
      </c>
      <c r="N3" s="193"/>
      <c r="O3" s="193" t="s">
        <v>107</v>
      </c>
      <c r="P3" s="193"/>
      <c r="Q3" s="193" t="s">
        <v>96</v>
      </c>
      <c r="R3" s="193"/>
      <c r="S3" s="193" t="s">
        <v>104</v>
      </c>
      <c r="T3" s="193"/>
      <c r="U3" s="193" t="s">
        <v>103</v>
      </c>
      <c r="V3" s="193"/>
      <c r="W3" s="193" t="s">
        <v>102</v>
      </c>
      <c r="X3" s="193"/>
      <c r="Y3" s="193" t="s">
        <v>101</v>
      </c>
      <c r="Z3" s="193"/>
      <c r="AA3" s="193" t="s">
        <v>100</v>
      </c>
      <c r="AB3" s="193"/>
      <c r="AC3" s="193" t="s">
        <v>99</v>
      </c>
      <c r="AD3" s="193"/>
      <c r="AE3" s="193" t="s">
        <v>98</v>
      </c>
      <c r="AF3" s="193"/>
      <c r="AG3" s="193" t="s">
        <v>97</v>
      </c>
      <c r="AH3" s="193"/>
      <c r="AI3" s="193" t="s">
        <v>112</v>
      </c>
      <c r="AJ3" s="193"/>
      <c r="AK3" s="195" t="s">
        <v>31</v>
      </c>
      <c r="AM3" s="53" t="s">
        <v>61</v>
      </c>
      <c r="AN3" s="53" t="s">
        <v>90</v>
      </c>
    </row>
    <row r="4" spans="1:42">
      <c r="A4" s="190"/>
      <c r="B4" s="191"/>
      <c r="C4" s="105" t="s">
        <v>62</v>
      </c>
      <c r="D4" s="106" t="s">
        <v>63</v>
      </c>
      <c r="E4" s="105" t="s">
        <v>62</v>
      </c>
      <c r="F4" s="106" t="s">
        <v>63</v>
      </c>
      <c r="G4" s="105" t="s">
        <v>62</v>
      </c>
      <c r="H4" s="106" t="s">
        <v>63</v>
      </c>
      <c r="I4" s="105" t="s">
        <v>62</v>
      </c>
      <c r="J4" s="106" t="s">
        <v>63</v>
      </c>
      <c r="K4" s="105" t="s">
        <v>62</v>
      </c>
      <c r="L4" s="106" t="s">
        <v>63</v>
      </c>
      <c r="M4" s="105" t="s">
        <v>62</v>
      </c>
      <c r="N4" s="106" t="s">
        <v>63</v>
      </c>
      <c r="O4" s="105" t="s">
        <v>62</v>
      </c>
      <c r="P4" s="106" t="s">
        <v>63</v>
      </c>
      <c r="Q4" s="105" t="s">
        <v>62</v>
      </c>
      <c r="R4" s="106" t="s">
        <v>63</v>
      </c>
      <c r="S4" s="105" t="s">
        <v>62</v>
      </c>
      <c r="T4" s="106" t="s">
        <v>63</v>
      </c>
      <c r="U4" s="105" t="s">
        <v>62</v>
      </c>
      <c r="V4" s="106" t="s">
        <v>63</v>
      </c>
      <c r="W4" s="105" t="s">
        <v>62</v>
      </c>
      <c r="X4" s="106" t="s">
        <v>63</v>
      </c>
      <c r="Y4" s="105" t="s">
        <v>62</v>
      </c>
      <c r="Z4" s="106" t="s">
        <v>63</v>
      </c>
      <c r="AA4" s="105" t="s">
        <v>62</v>
      </c>
      <c r="AB4" s="106" t="s">
        <v>63</v>
      </c>
      <c r="AC4" s="105" t="s">
        <v>62</v>
      </c>
      <c r="AD4" s="106" t="s">
        <v>63</v>
      </c>
      <c r="AE4" s="105" t="s">
        <v>62</v>
      </c>
      <c r="AF4" s="106" t="s">
        <v>63</v>
      </c>
      <c r="AG4" s="105" t="s">
        <v>62</v>
      </c>
      <c r="AH4" s="106" t="s">
        <v>63</v>
      </c>
      <c r="AI4" s="105" t="s">
        <v>62</v>
      </c>
      <c r="AJ4" s="106" t="s">
        <v>63</v>
      </c>
      <c r="AK4" s="195"/>
    </row>
    <row r="5" spans="1:42" ht="18" customHeight="1">
      <c r="A5" s="107" t="s">
        <v>64</v>
      </c>
      <c r="B5" s="108">
        <v>0.2773669895897381</v>
      </c>
      <c r="C5" s="41">
        <v>187.40356148404601</v>
      </c>
      <c r="D5" s="41">
        <f t="shared" ref="D5:D17" si="0">C5*B5</f>
        <v>51.979561687225235</v>
      </c>
      <c r="E5" s="41">
        <v>185.22812396331199</v>
      </c>
      <c r="F5" s="41">
        <f t="shared" ref="F5:F17" si="1">E5*B5</f>
        <v>51.376167131058672</v>
      </c>
      <c r="G5" s="41">
        <v>174.83040030852499</v>
      </c>
      <c r="H5" s="41">
        <f t="shared" ref="H5:H17" si="2">G5*B5</f>
        <v>48.492181822344392</v>
      </c>
      <c r="I5" s="41">
        <v>172.76825129496601</v>
      </c>
      <c r="J5" s="41">
        <f t="shared" ref="J5:J17" si="3">I5*B5</f>
        <v>47.920209758368095</v>
      </c>
      <c r="K5" s="41">
        <v>161.892549322083</v>
      </c>
      <c r="L5" s="41">
        <f t="shared" ref="L5:L17" si="4">K5*B5</f>
        <v>44.903649042474356</v>
      </c>
      <c r="M5" s="41">
        <v>165.327623280599</v>
      </c>
      <c r="N5" s="41">
        <f t="shared" ref="N5:N17" si="5">M5*B5</f>
        <v>45.856425165366048</v>
      </c>
      <c r="O5" s="41">
        <v>171.58781842774786</v>
      </c>
      <c r="P5" s="41">
        <f t="shared" ref="P5:P17" si="6">O5*B5</f>
        <v>47.592796647575014</v>
      </c>
      <c r="Q5" s="41">
        <v>166.35567747891201</v>
      </c>
      <c r="R5" s="41">
        <f t="shared" ref="R5:R17" si="7">Q5*B5</f>
        <v>46.141573463487219</v>
      </c>
      <c r="S5" s="41">
        <v>169.88892913638401</v>
      </c>
      <c r="T5" s="41">
        <f t="shared" ref="T5:T17" si="8">S5*B5</f>
        <v>47.121580839183174</v>
      </c>
      <c r="U5" s="41">
        <v>165.86008070720001</v>
      </c>
      <c r="V5" s="41">
        <f t="shared" ref="V5:V17" si="9">U5*B5</f>
        <v>46.004111278867065</v>
      </c>
      <c r="W5" s="41">
        <v>160.47012416960001</v>
      </c>
      <c r="X5" s="41">
        <f t="shared" ref="X5:X17" si="10">W5*B5</f>
        <v>44.509115260013424</v>
      </c>
      <c r="Y5" s="41">
        <v>152.11222495999999</v>
      </c>
      <c r="Z5" s="41">
        <f t="shared" ref="Z5:Z17" si="11">Y5*B5</f>
        <v>42.190909916952215</v>
      </c>
      <c r="AA5" s="41">
        <v>148.11027472000001</v>
      </c>
      <c r="AB5" s="41">
        <f t="shared" ref="AB5:AB17" si="12">AA5*B5</f>
        <v>41.080901026395495</v>
      </c>
      <c r="AC5" s="41">
        <v>147.168848</v>
      </c>
      <c r="AD5" s="41">
        <f t="shared" ref="AD5:AD17" si="13">AC5*B5</f>
        <v>40.819780331149751</v>
      </c>
      <c r="AE5" s="41">
        <v>145.83680000000001</v>
      </c>
      <c r="AF5" s="41">
        <f t="shared" ref="AF5:AF17" si="14">AE5*B5</f>
        <v>40.450314187400721</v>
      </c>
      <c r="AG5" s="41">
        <v>104.74994154625</v>
      </c>
      <c r="AH5" s="41">
        <f t="shared" ref="AH5:AH17" si="15">AG5*B5</f>
        <v>29.054175946384397</v>
      </c>
      <c r="AI5" s="41">
        <v>113.10193967572999</v>
      </c>
      <c r="AJ5" s="41">
        <f t="shared" ref="AJ5:AJ17" si="16">AI5*B5</f>
        <v>31.370744524617386</v>
      </c>
      <c r="AK5" s="109" t="s">
        <v>65</v>
      </c>
      <c r="AL5" s="36"/>
      <c r="AM5" s="58">
        <f t="shared" ref="AM5:AM17" si="17">AI5/AG5-1</f>
        <v>7.97327235337153E-2</v>
      </c>
      <c r="AN5" s="58">
        <f t="shared" ref="AN5:AN17" si="18">AI5/K5-1</f>
        <v>-0.30137649849027182</v>
      </c>
      <c r="AP5" s="36"/>
    </row>
    <row r="6" spans="1:42" ht="18" customHeight="1">
      <c r="A6" s="107" t="s">
        <v>66</v>
      </c>
      <c r="B6" s="108">
        <v>0.2445549476167386</v>
      </c>
      <c r="C6" s="41">
        <v>171.108241095621</v>
      </c>
      <c r="D6" s="41">
        <f t="shared" si="0"/>
        <v>41.845366937931871</v>
      </c>
      <c r="E6" s="41">
        <v>166.80029764891501</v>
      </c>
      <c r="F6" s="41">
        <f t="shared" si="1"/>
        <v>40.791838053986815</v>
      </c>
      <c r="G6" s="41">
        <v>161.69319156048201</v>
      </c>
      <c r="H6" s="41">
        <f t="shared" si="2"/>
        <v>39.542869992056957</v>
      </c>
      <c r="I6" s="41">
        <v>166.829631279165</v>
      </c>
      <c r="J6" s="41">
        <f t="shared" si="3"/>
        <v>40.799011738396011</v>
      </c>
      <c r="K6" s="41">
        <v>157.88132395609099</v>
      </c>
      <c r="L6" s="41">
        <f t="shared" si="4"/>
        <v>38.610658909743172</v>
      </c>
      <c r="M6" s="41">
        <v>156.39763981864999</v>
      </c>
      <c r="N6" s="41">
        <f t="shared" si="5"/>
        <v>38.2478166132315</v>
      </c>
      <c r="O6" s="41">
        <v>160.79726934294999</v>
      </c>
      <c r="P6" s="41">
        <f t="shared" si="6"/>
        <v>39.323767781079745</v>
      </c>
      <c r="Q6" s="41">
        <v>163.66404424294399</v>
      </c>
      <c r="R6" s="41">
        <f t="shared" si="7"/>
        <v>40.024851766576752</v>
      </c>
      <c r="S6" s="41">
        <v>165.643846285824</v>
      </c>
      <c r="T6" s="41">
        <f t="shared" si="8"/>
        <v>40.509022151464791</v>
      </c>
      <c r="U6" s="41">
        <v>163.71841249280001</v>
      </c>
      <c r="V6" s="41">
        <f t="shared" si="9"/>
        <v>40.038147791072312</v>
      </c>
      <c r="W6" s="41">
        <v>158.4162277888</v>
      </c>
      <c r="X6" s="41">
        <f t="shared" si="10"/>
        <v>38.741472288531313</v>
      </c>
      <c r="Y6" s="41">
        <v>161.73475328000001</v>
      </c>
      <c r="Z6" s="41">
        <f t="shared" si="11"/>
        <v>39.553034116196542</v>
      </c>
      <c r="AA6" s="41">
        <v>153.12336895999999</v>
      </c>
      <c r="AB6" s="41">
        <f t="shared" si="12"/>
        <v>37.447077474911339</v>
      </c>
      <c r="AC6" s="41">
        <v>152.06921600000001</v>
      </c>
      <c r="AD6" s="41">
        <f t="shared" si="13"/>
        <v>37.189279152998509</v>
      </c>
      <c r="AE6" s="41">
        <v>150.68639999999999</v>
      </c>
      <c r="AF6" s="41">
        <f t="shared" si="14"/>
        <v>36.851104658554917</v>
      </c>
      <c r="AG6" s="41">
        <v>129.43505575</v>
      </c>
      <c r="AH6" s="41">
        <f t="shared" si="15"/>
        <v>31.653983278710893</v>
      </c>
      <c r="AI6" s="41">
        <v>133.75240002525001</v>
      </c>
      <c r="AJ6" s="41">
        <f t="shared" si="16"/>
        <v>32.709811181788083</v>
      </c>
      <c r="AK6" s="109" t="s">
        <v>67</v>
      </c>
      <c r="AL6" s="36"/>
      <c r="AM6" s="58">
        <f t="shared" si="17"/>
        <v>3.335529351174249E-2</v>
      </c>
      <c r="AN6" s="58">
        <f t="shared" si="18"/>
        <v>-0.15282950083159663</v>
      </c>
      <c r="AP6" s="36"/>
    </row>
    <row r="7" spans="1:42" ht="18" customHeight="1">
      <c r="A7" s="107" t="s">
        <v>68</v>
      </c>
      <c r="B7" s="108">
        <v>0.11212678865021304</v>
      </c>
      <c r="C7" s="41">
        <v>169.023616462755</v>
      </c>
      <c r="D7" s="41">
        <f t="shared" si="0"/>
        <v>18.952075320014</v>
      </c>
      <c r="E7" s="41">
        <v>160.557390082572</v>
      </c>
      <c r="F7" s="41">
        <f t="shared" si="1"/>
        <v>18.002784544018361</v>
      </c>
      <c r="G7" s="41">
        <v>163.91851154624601</v>
      </c>
      <c r="H7" s="41">
        <f t="shared" si="2"/>
        <v>18.379656300003433</v>
      </c>
      <c r="I7" s="41">
        <v>168.53562191812799</v>
      </c>
      <c r="J7" s="41">
        <f t="shared" si="3"/>
        <v>18.897358058846148</v>
      </c>
      <c r="K7" s="41">
        <v>171.66900195727362</v>
      </c>
      <c r="L7" s="41">
        <f t="shared" si="4"/>
        <v>19.248693900256228</v>
      </c>
      <c r="M7" s="41">
        <v>172.08147701105901</v>
      </c>
      <c r="N7" s="41">
        <f t="shared" si="5"/>
        <v>19.294943403435507</v>
      </c>
      <c r="O7" s="41">
        <v>165.06634803584001</v>
      </c>
      <c r="P7" s="41">
        <f t="shared" si="6"/>
        <v>18.508359519477143</v>
      </c>
      <c r="Q7" s="41">
        <v>171.01072617855999</v>
      </c>
      <c r="R7" s="41">
        <f t="shared" si="7"/>
        <v>19.174883551142852</v>
      </c>
      <c r="S7" s="41">
        <v>167.51900934400001</v>
      </c>
      <c r="T7" s="41">
        <f t="shared" si="8"/>
        <v>18.783368555607751</v>
      </c>
      <c r="U7" s="41">
        <v>160.52793288960001</v>
      </c>
      <c r="V7" s="41">
        <f t="shared" si="9"/>
        <v>17.999481603567762</v>
      </c>
      <c r="W7" s="41">
        <v>151.16096128000001</v>
      </c>
      <c r="X7" s="41">
        <f t="shared" si="10"/>
        <v>16.949193157605599</v>
      </c>
      <c r="Y7" s="41">
        <v>144.61975935999999</v>
      </c>
      <c r="Z7" s="41">
        <f t="shared" si="11"/>
        <v>16.215749192403386</v>
      </c>
      <c r="AA7" s="41">
        <v>149.01461504</v>
      </c>
      <c r="AB7" s="41">
        <f t="shared" si="12"/>
        <v>16.708530246382939</v>
      </c>
      <c r="AC7" s="41">
        <v>144.120192</v>
      </c>
      <c r="AD7" s="41">
        <f t="shared" si="13"/>
        <v>16.159734308612126</v>
      </c>
      <c r="AE7" s="41">
        <v>143.3184</v>
      </c>
      <c r="AF7" s="41">
        <f t="shared" si="14"/>
        <v>16.069831946486694</v>
      </c>
      <c r="AG7" s="41">
        <v>134.05773631250005</v>
      </c>
      <c r="AH7" s="41">
        <f t="shared" si="15"/>
        <v>15.031463466437684</v>
      </c>
      <c r="AI7" s="41">
        <v>140.51063932256301</v>
      </c>
      <c r="AJ7" s="41">
        <f t="shared" si="16"/>
        <v>15.755006758427337</v>
      </c>
      <c r="AK7" s="109" t="s">
        <v>69</v>
      </c>
      <c r="AL7" s="36"/>
      <c r="AM7" s="58">
        <f t="shared" si="17"/>
        <v>4.8135252672182105E-2</v>
      </c>
      <c r="AN7" s="58">
        <f t="shared" si="18"/>
        <v>-0.18150255596211573</v>
      </c>
      <c r="AP7" s="36"/>
    </row>
    <row r="8" spans="1:42" ht="18" customHeight="1">
      <c r="A8" s="107" t="s">
        <v>70</v>
      </c>
      <c r="B8" s="108">
        <v>6.1101303139526546E-2</v>
      </c>
      <c r="C8" s="41">
        <v>157.10080393202611</v>
      </c>
      <c r="D8" s="41">
        <f t="shared" si="0"/>
        <v>9.5990638445140508</v>
      </c>
      <c r="E8" s="41">
        <v>149.61981326859629</v>
      </c>
      <c r="F8" s="41">
        <f t="shared" si="1"/>
        <v>9.1419655662038579</v>
      </c>
      <c r="G8" s="41">
        <v>146.16656050956499</v>
      </c>
      <c r="H8" s="41">
        <f t="shared" si="2"/>
        <v>8.9309673225568798</v>
      </c>
      <c r="I8" s="41">
        <v>139.831601185604</v>
      </c>
      <c r="J8" s="41">
        <f t="shared" si="3"/>
        <v>8.5438930525269701</v>
      </c>
      <c r="K8" s="41">
        <v>153.63025793026199</v>
      </c>
      <c r="L8" s="41">
        <f t="shared" si="4"/>
        <v>9.3870089612005891</v>
      </c>
      <c r="M8" s="41">
        <v>146.83050094847999</v>
      </c>
      <c r="N8" s="41">
        <f t="shared" si="5"/>
        <v>8.9715349485816169</v>
      </c>
      <c r="O8" s="41">
        <v>149.42263614677799</v>
      </c>
      <c r="P8" s="41">
        <f t="shared" si="6"/>
        <v>9.1299177871114594</v>
      </c>
      <c r="Q8" s="41">
        <v>142.55388441599999</v>
      </c>
      <c r="R8" s="41">
        <f t="shared" si="7"/>
        <v>8.7102281054190449</v>
      </c>
      <c r="S8" s="41">
        <v>168.73251311385599</v>
      </c>
      <c r="T8" s="41">
        <f t="shared" si="8"/>
        <v>10.309776433263853</v>
      </c>
      <c r="U8" s="41">
        <v>159.70347520000001</v>
      </c>
      <c r="V8" s="41">
        <f t="shared" si="9"/>
        <v>9.7580904506310606</v>
      </c>
      <c r="W8" s="41">
        <v>160.14248721920001</v>
      </c>
      <c r="X8" s="41">
        <f t="shared" si="10"/>
        <v>9.7849146570980956</v>
      </c>
      <c r="Y8" s="41">
        <v>153.70347520000001</v>
      </c>
      <c r="Z8" s="41">
        <f t="shared" si="11"/>
        <v>9.3914826317939006</v>
      </c>
      <c r="AA8" s="41">
        <v>140.90886656000001</v>
      </c>
      <c r="AB8" s="41">
        <f t="shared" si="12"/>
        <v>8.6097153707296563</v>
      </c>
      <c r="AC8" s="41">
        <v>139.73043200000001</v>
      </c>
      <c r="AD8" s="41">
        <f t="shared" si="13"/>
        <v>8.5377114834490015</v>
      </c>
      <c r="AE8" s="41">
        <v>137.2192</v>
      </c>
      <c r="AF8" s="41">
        <f t="shared" si="14"/>
        <v>8.3842719357633211</v>
      </c>
      <c r="AG8" s="41">
        <v>92.453611250000009</v>
      </c>
      <c r="AH8" s="41">
        <f t="shared" si="15"/>
        <v>5.6490361273301923</v>
      </c>
      <c r="AI8" s="41">
        <v>105.19521987875</v>
      </c>
      <c r="AJ8" s="41">
        <f t="shared" si="16"/>
        <v>6.4275650186406521</v>
      </c>
      <c r="AK8" s="109" t="s">
        <v>71</v>
      </c>
      <c r="AL8" s="36"/>
      <c r="AM8" s="58">
        <f t="shared" si="17"/>
        <v>0.13781623515273966</v>
      </c>
      <c r="AN8" s="58">
        <f t="shared" si="18"/>
        <v>-0.3152701733632336</v>
      </c>
      <c r="AP8" s="36"/>
    </row>
    <row r="9" spans="1:42" ht="18" customHeight="1">
      <c r="A9" s="107" t="s">
        <v>72</v>
      </c>
      <c r="B9" s="108">
        <v>5.1597585129204399E-2</v>
      </c>
      <c r="C9" s="41">
        <v>136.51247897333695</v>
      </c>
      <c r="D9" s="41">
        <f t="shared" si="0"/>
        <v>7.0437142550254785</v>
      </c>
      <c r="E9" s="41">
        <v>128.785357522016</v>
      </c>
      <c r="F9" s="41">
        <f t="shared" si="1"/>
        <v>6.6450134481372443</v>
      </c>
      <c r="G9" s="41">
        <v>122.358469308848</v>
      </c>
      <c r="H9" s="41">
        <f t="shared" si="2"/>
        <v>6.3134015364424281</v>
      </c>
      <c r="I9" s="41">
        <v>115.729103746825</v>
      </c>
      <c r="J9" s="41">
        <f t="shared" si="3"/>
        <v>5.9713422825033309</v>
      </c>
      <c r="K9" s="41">
        <v>131.91137968353095</v>
      </c>
      <c r="L9" s="41">
        <f t="shared" si="4"/>
        <v>6.8063086427317918</v>
      </c>
      <c r="M9" s="41">
        <v>119.27315869479899</v>
      </c>
      <c r="N9" s="41">
        <f t="shared" si="5"/>
        <v>6.1542069593839965</v>
      </c>
      <c r="O9" s="41">
        <v>138.854083877401</v>
      </c>
      <c r="P9" s="41">
        <f t="shared" si="6"/>
        <v>7.1645354134018859</v>
      </c>
      <c r="Q9" s="41">
        <v>144.20980643123198</v>
      </c>
      <c r="R9" s="41">
        <f t="shared" si="7"/>
        <v>7.4408777638015797</v>
      </c>
      <c r="S9" s="41">
        <v>147.36998266387201</v>
      </c>
      <c r="T9" s="41">
        <f t="shared" si="8"/>
        <v>7.6039352259885122</v>
      </c>
      <c r="U9" s="41">
        <v>153.41468769279999</v>
      </c>
      <c r="V9" s="41">
        <f t="shared" si="9"/>
        <v>7.9158274082995534</v>
      </c>
      <c r="W9" s="41">
        <v>161.22782615680001</v>
      </c>
      <c r="X9" s="41">
        <f t="shared" si="10"/>
        <v>8.318966485322056</v>
      </c>
      <c r="Y9" s="41">
        <v>149.07779968</v>
      </c>
      <c r="Z9" s="41">
        <f t="shared" si="11"/>
        <v>7.6920544598632805</v>
      </c>
      <c r="AA9" s="41">
        <v>145.29533888</v>
      </c>
      <c r="AB9" s="41">
        <f t="shared" si="12"/>
        <v>7.4968886167374018</v>
      </c>
      <c r="AC9" s="41">
        <v>136.350784</v>
      </c>
      <c r="AD9" s="41">
        <f t="shared" si="13"/>
        <v>7.0353711848737612</v>
      </c>
      <c r="AE9" s="41">
        <v>135.45439999999999</v>
      </c>
      <c r="AF9" s="41">
        <f t="shared" si="14"/>
        <v>6.9891199351253039</v>
      </c>
      <c r="AG9" s="41">
        <v>95.366735000000006</v>
      </c>
      <c r="AH9" s="41">
        <f t="shared" si="15"/>
        <v>4.920693227656777</v>
      </c>
      <c r="AI9" s="41">
        <v>108.854374415</v>
      </c>
      <c r="AJ9" s="41">
        <f t="shared" si="16"/>
        <v>5.6166228505642515</v>
      </c>
      <c r="AK9" s="109" t="s">
        <v>73</v>
      </c>
      <c r="AL9" s="36"/>
      <c r="AM9" s="58">
        <f t="shared" si="17"/>
        <v>0.14142918298503138</v>
      </c>
      <c r="AN9" s="58">
        <f t="shared" si="18"/>
        <v>-0.17479163150174837</v>
      </c>
      <c r="AP9" s="36"/>
    </row>
    <row r="10" spans="1:42" ht="18" customHeight="1">
      <c r="A10" s="107" t="s">
        <v>74</v>
      </c>
      <c r="B10" s="108">
        <v>3.5225527025564425E-2</v>
      </c>
      <c r="C10" s="41">
        <v>133.23236874326304</v>
      </c>
      <c r="D10" s="41">
        <f t="shared" si="0"/>
        <v>4.6931804058457773</v>
      </c>
      <c r="E10" s="41">
        <v>138.78371744089901</v>
      </c>
      <c r="F10" s="41">
        <f t="shared" si="1"/>
        <v>4.8887295894226845</v>
      </c>
      <c r="G10" s="41">
        <v>150.626399494309</v>
      </c>
      <c r="H10" s="41">
        <f t="shared" si="2"/>
        <v>5.305894306150245</v>
      </c>
      <c r="I10" s="41">
        <v>121.95520671716</v>
      </c>
      <c r="J10" s="41">
        <f t="shared" si="3"/>
        <v>4.2959364301236151</v>
      </c>
      <c r="K10" s="41">
        <v>137.72247742859199</v>
      </c>
      <c r="L10" s="41">
        <f t="shared" si="4"/>
        <v>4.8513468506885538</v>
      </c>
      <c r="M10" s="41">
        <v>143.97304210368</v>
      </c>
      <c r="N10" s="41">
        <f t="shared" si="5"/>
        <v>5.0715262855759047</v>
      </c>
      <c r="O10" s="41">
        <v>136.10564683359999</v>
      </c>
      <c r="P10" s="41">
        <f t="shared" si="6"/>
        <v>4.7943931408689036</v>
      </c>
      <c r="Q10" s="41">
        <v>151.19712825600001</v>
      </c>
      <c r="R10" s="41">
        <f t="shared" si="7"/>
        <v>5.3259985275694595</v>
      </c>
      <c r="S10" s="41">
        <v>120.100616032</v>
      </c>
      <c r="T10" s="41">
        <f t="shared" si="8"/>
        <v>4.2306074958221522</v>
      </c>
      <c r="U10" s="41">
        <v>138.43228543999999</v>
      </c>
      <c r="V10" s="41">
        <f t="shared" si="9"/>
        <v>4.8763502119773685</v>
      </c>
      <c r="W10" s="41">
        <v>123.0127904</v>
      </c>
      <c r="X10" s="41">
        <f t="shared" si="10"/>
        <v>4.3331903727252925</v>
      </c>
      <c r="Y10" s="41">
        <v>126.99059200000001</v>
      </c>
      <c r="Z10" s="41">
        <f t="shared" si="11"/>
        <v>4.4733105304884253</v>
      </c>
      <c r="AA10" s="41">
        <v>137.3503872</v>
      </c>
      <c r="AB10" s="41">
        <f t="shared" si="12"/>
        <v>4.838239776285338</v>
      </c>
      <c r="AC10" s="41">
        <v>133.73823999999999</v>
      </c>
      <c r="AD10" s="41">
        <f t="shared" si="13"/>
        <v>4.7109999874714212</v>
      </c>
      <c r="AE10" s="41">
        <v>125.27200000000001</v>
      </c>
      <c r="AF10" s="41">
        <f t="shared" si="14"/>
        <v>4.4127722215465068</v>
      </c>
      <c r="AG10" s="41">
        <v>83.208250125000006</v>
      </c>
      <c r="AH10" s="41">
        <f t="shared" si="15"/>
        <v>2.9310544635281124</v>
      </c>
      <c r="AI10" s="41">
        <v>87.628794371124997</v>
      </c>
      <c r="AJ10" s="41">
        <f t="shared" si="16"/>
        <v>3.0867704643376914</v>
      </c>
      <c r="AK10" s="109" t="s">
        <v>75</v>
      </c>
      <c r="AL10" s="36"/>
      <c r="AM10" s="58">
        <f t="shared" si="17"/>
        <v>5.3126273410199154E-2</v>
      </c>
      <c r="AN10" s="58">
        <f t="shared" si="18"/>
        <v>-0.36372917473431432</v>
      </c>
      <c r="AP10" s="36"/>
    </row>
    <row r="11" spans="1:42" ht="18" customHeight="1">
      <c r="A11" s="107" t="s">
        <v>76</v>
      </c>
      <c r="B11" s="108">
        <v>3.3287352703475055E-2</v>
      </c>
      <c r="C11" s="41">
        <v>129.911750044445</v>
      </c>
      <c r="D11" s="147">
        <f t="shared" si="0"/>
        <v>4.3244182440551322</v>
      </c>
      <c r="E11" s="41">
        <v>143.123986546547</v>
      </c>
      <c r="F11" s="41">
        <f t="shared" si="1"/>
        <v>4.7642186205023291</v>
      </c>
      <c r="G11" s="41">
        <v>118.74551792236475</v>
      </c>
      <c r="H11" s="41">
        <f t="shared" si="2"/>
        <v>3.9527239370385741</v>
      </c>
      <c r="I11" s="41">
        <v>122.98642927673494</v>
      </c>
      <c r="J11" s="41">
        <f t="shared" si="3"/>
        <v>4.0938926490756664</v>
      </c>
      <c r="K11" s="41">
        <v>141.36371181233901</v>
      </c>
      <c r="L11" s="41">
        <f t="shared" si="4"/>
        <v>4.7056237345697314</v>
      </c>
      <c r="M11" s="41">
        <v>153.12257285888001</v>
      </c>
      <c r="N11" s="41">
        <f t="shared" si="5"/>
        <v>5.0970450896170956</v>
      </c>
      <c r="O11" s="41">
        <v>137.61148216896001</v>
      </c>
      <c r="P11" s="41">
        <f t="shared" si="6"/>
        <v>4.5807219430061403</v>
      </c>
      <c r="Q11" s="41">
        <v>152.430868624</v>
      </c>
      <c r="R11" s="41">
        <f t="shared" si="7"/>
        <v>5.0740200867841576</v>
      </c>
      <c r="S11" s="41">
        <v>139.75517164799999</v>
      </c>
      <c r="T11" s="41">
        <f t="shared" si="8"/>
        <v>4.6520796907816724</v>
      </c>
      <c r="U11" s="41">
        <v>139.84483359999999</v>
      </c>
      <c r="V11" s="41">
        <f t="shared" si="9"/>
        <v>4.6550642998019791</v>
      </c>
      <c r="W11" s="41">
        <v>130.34022886400001</v>
      </c>
      <c r="X11" s="41">
        <f t="shared" si="10"/>
        <v>4.3386811696476286</v>
      </c>
      <c r="Y11" s="41">
        <v>118.1448336</v>
      </c>
      <c r="Z11" s="41">
        <f t="shared" si="11"/>
        <v>3.9327287461365703</v>
      </c>
      <c r="AA11" s="41">
        <v>133.40839680000002</v>
      </c>
      <c r="AB11" s="41">
        <f t="shared" si="12"/>
        <v>4.4408123578867533</v>
      </c>
      <c r="AC11" s="41">
        <v>119.11463999999999</v>
      </c>
      <c r="AD11" s="41">
        <f t="shared" si="13"/>
        <v>3.9650110338274578</v>
      </c>
      <c r="AE11" s="41">
        <v>110.4736</v>
      </c>
      <c r="AF11" s="41">
        <f t="shared" si="14"/>
        <v>3.6773736876226222</v>
      </c>
      <c r="AG11" s="41">
        <v>69.34020843750001</v>
      </c>
      <c r="AH11" s="41">
        <f t="shared" si="15"/>
        <v>2.30815197479154</v>
      </c>
      <c r="AI11" s="41">
        <v>75.513918013781307</v>
      </c>
      <c r="AJ11" s="41">
        <f t="shared" si="16"/>
        <v>2.5136584229460368</v>
      </c>
      <c r="AK11" s="109" t="s">
        <v>77</v>
      </c>
      <c r="AL11" s="36"/>
      <c r="AM11" s="58">
        <f t="shared" si="17"/>
        <v>8.9035059389040994E-2</v>
      </c>
      <c r="AN11" s="58">
        <f t="shared" si="18"/>
        <v>-0.46581822841475473</v>
      </c>
      <c r="AP11" s="36"/>
    </row>
    <row r="12" spans="1:42" ht="18" customHeight="1">
      <c r="A12" s="107" t="s">
        <v>78</v>
      </c>
      <c r="B12" s="108">
        <v>2.9577884752075262E-2</v>
      </c>
      <c r="C12" s="41">
        <v>116.44325525201872</v>
      </c>
      <c r="D12" s="41">
        <f t="shared" si="0"/>
        <v>3.4441451840006923</v>
      </c>
      <c r="E12" s="41">
        <v>126.568755708716</v>
      </c>
      <c r="F12" s="41">
        <f t="shared" si="1"/>
        <v>3.7436360695659698</v>
      </c>
      <c r="G12" s="41">
        <v>119.44984374175</v>
      </c>
      <c r="H12" s="41">
        <f t="shared" si="2"/>
        <v>3.53307371184688</v>
      </c>
      <c r="I12" s="41">
        <v>126.568755708716</v>
      </c>
      <c r="J12" s="41">
        <f t="shared" si="3"/>
        <v>3.7436360695659698</v>
      </c>
      <c r="K12" s="41">
        <v>117.621760660671</v>
      </c>
      <c r="L12" s="41">
        <f t="shared" si="4"/>
        <v>3.4790028811575069</v>
      </c>
      <c r="M12" s="41">
        <v>123.494580630784</v>
      </c>
      <c r="N12" s="41">
        <f t="shared" si="5"/>
        <v>3.6527084734031949</v>
      </c>
      <c r="O12" s="41">
        <v>117.61657910924301</v>
      </c>
      <c r="P12" s="41">
        <f t="shared" si="6"/>
        <v>3.4788496218265323</v>
      </c>
      <c r="Q12" s="41">
        <v>111.7146028288</v>
      </c>
      <c r="R12" s="41">
        <f t="shared" si="7"/>
        <v>3.3042816475941073</v>
      </c>
      <c r="S12" s="41">
        <v>114.96989108940799</v>
      </c>
      <c r="T12" s="41">
        <f t="shared" si="8"/>
        <v>3.4005661886011542</v>
      </c>
      <c r="U12" s="41">
        <v>100.94026688</v>
      </c>
      <c r="V12" s="41">
        <f t="shared" si="9"/>
        <v>2.9855995806203595</v>
      </c>
      <c r="W12" s="41">
        <v>108.2163825664</v>
      </c>
      <c r="X12" s="41">
        <f t="shared" si="10"/>
        <v>3.2008116918354657</v>
      </c>
      <c r="Y12" s="41">
        <v>116.846496</v>
      </c>
      <c r="Z12" s="41">
        <f t="shared" si="11"/>
        <v>3.4560721923718232</v>
      </c>
      <c r="AA12" s="41">
        <v>102.30873183999999</v>
      </c>
      <c r="AB12" s="41">
        <f t="shared" si="12"/>
        <v>3.0260758794944929</v>
      </c>
      <c r="AC12" s="41">
        <v>116.846496</v>
      </c>
      <c r="AD12" s="41">
        <f t="shared" si="13"/>
        <v>3.4560721923718232</v>
      </c>
      <c r="AE12" s="41">
        <v>113.6896</v>
      </c>
      <c r="AF12" s="41">
        <f t="shared" si="14"/>
        <v>3.3626978863095358</v>
      </c>
      <c r="AG12" s="41">
        <v>63.201288650500004</v>
      </c>
      <c r="AH12" s="41">
        <f t="shared" si="15"/>
        <v>1.8693604318871313</v>
      </c>
      <c r="AI12" s="41">
        <v>73.945507721084994</v>
      </c>
      <c r="AJ12" s="41">
        <f t="shared" si="16"/>
        <v>2.1871517053079432</v>
      </c>
      <c r="AK12" s="109" t="s">
        <v>79</v>
      </c>
      <c r="AL12" s="36"/>
      <c r="AM12" s="58">
        <f t="shared" si="17"/>
        <v>0.16999999999999993</v>
      </c>
      <c r="AN12" s="58">
        <f t="shared" si="18"/>
        <v>-0.3713279982739619</v>
      </c>
      <c r="AP12" s="36"/>
    </row>
    <row r="13" spans="1:42" ht="18" customHeight="1">
      <c r="A13" s="107" t="s">
        <v>80</v>
      </c>
      <c r="B13" s="108">
        <v>2.423478408479432E-2</v>
      </c>
      <c r="C13" s="41">
        <v>126.698373515737</v>
      </c>
      <c r="D13" s="41">
        <f t="shared" si="0"/>
        <v>3.0705077260485094</v>
      </c>
      <c r="E13" s="41">
        <v>142.31508965333799</v>
      </c>
      <c r="F13" s="41">
        <f t="shared" si="1"/>
        <v>3.4489754697567925</v>
      </c>
      <c r="G13" s="41">
        <v>159.887096829737</v>
      </c>
      <c r="H13" s="41">
        <f t="shared" si="2"/>
        <v>3.8748292696132789</v>
      </c>
      <c r="I13" s="41">
        <v>152.03942657678422</v>
      </c>
      <c r="J13" s="41">
        <f t="shared" si="3"/>
        <v>3.6846426754643047</v>
      </c>
      <c r="K13" s="41">
        <v>146.19175632383099</v>
      </c>
      <c r="L13" s="41">
        <f t="shared" si="4"/>
        <v>3.5429256494849084</v>
      </c>
      <c r="M13" s="41">
        <v>134.90632610523099</v>
      </c>
      <c r="N13" s="41">
        <f t="shared" si="5"/>
        <v>3.2694256848331245</v>
      </c>
      <c r="O13" s="41">
        <v>144.514570716375</v>
      </c>
      <c r="P13" s="41">
        <f t="shared" si="6"/>
        <v>3.5022794184180883</v>
      </c>
      <c r="Q13" s="41">
        <v>154.20534087065599</v>
      </c>
      <c r="R13" s="41">
        <f t="shared" si="7"/>
        <v>3.7371331407224568</v>
      </c>
      <c r="S13" s="41">
        <v>163.09772964147197</v>
      </c>
      <c r="T13" s="41">
        <f t="shared" si="8"/>
        <v>3.9526382625812317</v>
      </c>
      <c r="U13" s="41">
        <v>146.63624007679999</v>
      </c>
      <c r="V13" s="41">
        <f t="shared" si="9"/>
        <v>3.5536976172673116</v>
      </c>
      <c r="W13" s="41">
        <v>138.21841495039999</v>
      </c>
      <c r="X13" s="41">
        <f t="shared" si="10"/>
        <v>3.3496934428654508</v>
      </c>
      <c r="Y13" s="41">
        <v>131.91275008</v>
      </c>
      <c r="Z13" s="41">
        <f t="shared" si="11"/>
        <v>3.1968770162202347</v>
      </c>
      <c r="AA13" s="41">
        <v>130.27931136000001</v>
      </c>
      <c r="AB13" s="41">
        <f t="shared" si="12"/>
        <v>3.1572909815252919</v>
      </c>
      <c r="AC13" s="41">
        <v>119.52230400000001</v>
      </c>
      <c r="AD13" s="41">
        <f t="shared" si="13"/>
        <v>2.8965972307571484</v>
      </c>
      <c r="AE13" s="41">
        <v>111.72320000000001</v>
      </c>
      <c r="AF13" s="41">
        <f t="shared" si="14"/>
        <v>2.7075876292622927</v>
      </c>
      <c r="AG13" s="41">
        <v>68.29548263037502</v>
      </c>
      <c r="AH13" s="41">
        <f t="shared" si="15"/>
        <v>1.6551262755139595</v>
      </c>
      <c r="AI13" s="41">
        <v>78.552693450000802</v>
      </c>
      <c r="AJ13" s="41">
        <f t="shared" si="16"/>
        <v>1.9037075650398065</v>
      </c>
      <c r="AK13" s="109" t="s">
        <v>81</v>
      </c>
      <c r="AL13" s="36"/>
      <c r="AM13" s="58">
        <f t="shared" si="17"/>
        <v>0.1501887156305679</v>
      </c>
      <c r="AN13" s="58">
        <f t="shared" si="18"/>
        <v>-0.46267357732540093</v>
      </c>
      <c r="AP13" s="36"/>
    </row>
    <row r="14" spans="1:42" ht="18" customHeight="1">
      <c r="A14" s="107" t="s">
        <v>82</v>
      </c>
      <c r="B14" s="108">
        <v>1.9153139115082419E-2</v>
      </c>
      <c r="C14" s="41">
        <v>163.61743747382215</v>
      </c>
      <c r="D14" s="41">
        <f t="shared" si="0"/>
        <v>3.133787541589415</v>
      </c>
      <c r="E14" s="41">
        <v>179.799381839365</v>
      </c>
      <c r="F14" s="41">
        <f t="shared" si="1"/>
        <v>3.4437225731751813</v>
      </c>
      <c r="G14" s="41">
        <v>165.16336538613601</v>
      </c>
      <c r="H14" s="41">
        <f t="shared" si="2"/>
        <v>3.1633969139558511</v>
      </c>
      <c r="I14" s="41">
        <v>160.84693376217348</v>
      </c>
      <c r="J14" s="41">
        <f t="shared" si="3"/>
        <v>3.0807236985813558</v>
      </c>
      <c r="K14" s="41">
        <v>165.821581198117</v>
      </c>
      <c r="L14" s="41">
        <f t="shared" si="4"/>
        <v>3.1760038129704702</v>
      </c>
      <c r="M14" s="41">
        <v>155.51564690538243</v>
      </c>
      <c r="N14" s="41">
        <f t="shared" si="5"/>
        <v>2.9786128197508264</v>
      </c>
      <c r="O14" s="41">
        <v>152.88833147662336</v>
      </c>
      <c r="P14" s="41">
        <f t="shared" si="6"/>
        <v>2.9282914818446018</v>
      </c>
      <c r="Q14" s="41">
        <v>148.11013990988801</v>
      </c>
      <c r="R14" s="41">
        <f t="shared" si="7"/>
        <v>2.8367741140484055</v>
      </c>
      <c r="S14" s="41">
        <v>142.88629109964799</v>
      </c>
      <c r="T14" s="41">
        <f t="shared" si="8"/>
        <v>2.7367210110697209</v>
      </c>
      <c r="U14" s="41">
        <v>139.72654708479999</v>
      </c>
      <c r="V14" s="41">
        <f t="shared" si="9"/>
        <v>2.6762019943852882</v>
      </c>
      <c r="W14" s="41">
        <v>129.01581660159999</v>
      </c>
      <c r="X14" s="41">
        <f t="shared" si="10"/>
        <v>2.4710578834164045</v>
      </c>
      <c r="Y14" s="41">
        <v>136.11695552</v>
      </c>
      <c r="Z14" s="41">
        <f t="shared" si="11"/>
        <v>2.6070669849960457</v>
      </c>
      <c r="AA14" s="41">
        <v>141.10414847999999</v>
      </c>
      <c r="AB14" s="41">
        <f t="shared" si="12"/>
        <v>2.7025873855526852</v>
      </c>
      <c r="AC14" s="41">
        <v>146.98348799999999</v>
      </c>
      <c r="AD14" s="41">
        <f t="shared" si="13"/>
        <v>2.8151951932840471</v>
      </c>
      <c r="AE14" s="41">
        <v>139.28639999999999</v>
      </c>
      <c r="AF14" s="41">
        <f t="shared" si="14"/>
        <v>2.6677717960390157</v>
      </c>
      <c r="AG14" s="41">
        <v>73.962889000000004</v>
      </c>
      <c r="AH14" s="41">
        <f t="shared" si="15"/>
        <v>1.4166215023703992</v>
      </c>
      <c r="AI14" s="41">
        <v>85.542584124000001</v>
      </c>
      <c r="AJ14" s="41">
        <f t="shared" si="16"/>
        <v>1.6384090139906127</v>
      </c>
      <c r="AK14" s="109" t="s">
        <v>83</v>
      </c>
      <c r="AL14" s="36"/>
      <c r="AM14" s="58">
        <f t="shared" si="17"/>
        <v>0.15656088182277461</v>
      </c>
      <c r="AN14" s="58">
        <f t="shared" si="18"/>
        <v>-0.4841287635425624</v>
      </c>
      <c r="AP14" s="36"/>
    </row>
    <row r="15" spans="1:42" ht="18" customHeight="1">
      <c r="A15" s="107" t="s">
        <v>84</v>
      </c>
      <c r="B15" s="108">
        <v>1.8471089094334547E-2</v>
      </c>
      <c r="C15" s="41">
        <v>141.39803112390399</v>
      </c>
      <c r="D15" s="41">
        <f t="shared" si="0"/>
        <v>2.6117756306531197</v>
      </c>
      <c r="E15" s="41">
        <v>145.99781235989335</v>
      </c>
      <c r="F15" s="41">
        <f t="shared" si="1"/>
        <v>2.6967385996775275</v>
      </c>
      <c r="G15" s="41">
        <v>139.92780541025999</v>
      </c>
      <c r="H15" s="41">
        <f t="shared" si="2"/>
        <v>2.58461896050762</v>
      </c>
      <c r="I15" s="41">
        <v>147.47253773726601</v>
      </c>
      <c r="J15" s="41">
        <f t="shared" si="3"/>
        <v>2.7239783835126539</v>
      </c>
      <c r="K15" s="41">
        <v>142.76338364968771</v>
      </c>
      <c r="L15" s="41">
        <f t="shared" si="4"/>
        <v>2.6369951788020458</v>
      </c>
      <c r="M15" s="41">
        <v>146.0080798934579</v>
      </c>
      <c r="N15" s="41">
        <f t="shared" si="5"/>
        <v>2.6969282522047773</v>
      </c>
      <c r="O15" s="41">
        <v>141.34988480167101</v>
      </c>
      <c r="P15" s="41">
        <f t="shared" si="6"/>
        <v>2.6108863156455899</v>
      </c>
      <c r="Q15" s="41">
        <v>125.86903439091201</v>
      </c>
      <c r="R15" s="41">
        <f t="shared" si="7"/>
        <v>2.3249381484523948</v>
      </c>
      <c r="S15" s="41">
        <v>139.95858248072</v>
      </c>
      <c r="T15" s="41">
        <f t="shared" si="8"/>
        <v>2.5851874465181495</v>
      </c>
      <c r="U15" s="41">
        <v>135.7295312704</v>
      </c>
      <c r="V15" s="41">
        <f t="shared" si="9"/>
        <v>2.5070722648278254</v>
      </c>
      <c r="W15" s="41">
        <v>119.12134586400001</v>
      </c>
      <c r="X15" s="41">
        <f t="shared" si="10"/>
        <v>2.200300992490984</v>
      </c>
      <c r="Y15" s="41">
        <v>126.88943328000001</v>
      </c>
      <c r="Z15" s="41">
        <f t="shared" si="11"/>
        <v>2.3437860272444992</v>
      </c>
      <c r="AA15" s="41">
        <v>107.8666836</v>
      </c>
      <c r="AB15" s="41">
        <f t="shared" si="12"/>
        <v>1.9924151230859952</v>
      </c>
      <c r="AC15" s="41">
        <v>117.490216</v>
      </c>
      <c r="AD15" s="41">
        <f t="shared" si="13"/>
        <v>2.1701722474486105</v>
      </c>
      <c r="AE15" s="41">
        <v>110.8232</v>
      </c>
      <c r="AF15" s="41">
        <f t="shared" si="14"/>
        <v>2.0470252009192564</v>
      </c>
      <c r="AG15" s="41">
        <v>64.717527875000002</v>
      </c>
      <c r="AH15" s="41">
        <f t="shared" si="15"/>
        <v>1.1954032233442045</v>
      </c>
      <c r="AI15" s="41">
        <v>69.811482484750002</v>
      </c>
      <c r="AJ15" s="41">
        <f t="shared" si="16"/>
        <v>1.289494112783393</v>
      </c>
      <c r="AK15" s="109" t="s">
        <v>91</v>
      </c>
      <c r="AL15" s="36"/>
      <c r="AM15" s="58">
        <f t="shared" si="17"/>
        <v>7.871058702348499E-2</v>
      </c>
      <c r="AN15" s="58">
        <f t="shared" si="18"/>
        <v>-0.51099868397590531</v>
      </c>
      <c r="AP15" s="36"/>
    </row>
    <row r="16" spans="1:42" ht="18" customHeight="1">
      <c r="A16" s="107" t="s">
        <v>117</v>
      </c>
      <c r="B16" s="108">
        <v>1.6166954216320212E-2</v>
      </c>
      <c r="C16" s="41">
        <v>178.29247529787034</v>
      </c>
      <c r="D16" s="41">
        <f t="shared" si="0"/>
        <v>2.8824462852550723</v>
      </c>
      <c r="E16" s="41">
        <v>160.623851619703</v>
      </c>
      <c r="F16" s="41">
        <f t="shared" si="1"/>
        <v>2.5967984551847496</v>
      </c>
      <c r="G16" s="41">
        <v>164.92008923852165</v>
      </c>
      <c r="H16" s="41">
        <f t="shared" si="2"/>
        <v>2.6662555320706232</v>
      </c>
      <c r="I16" s="41">
        <v>169.07773854705582</v>
      </c>
      <c r="J16" s="41">
        <f t="shared" si="3"/>
        <v>2.7334720580892107</v>
      </c>
      <c r="K16" s="41">
        <v>138.58831028447199</v>
      </c>
      <c r="L16" s="41">
        <f t="shared" si="4"/>
        <v>2.2405508672862382</v>
      </c>
      <c r="M16" s="41">
        <v>151.891917666202</v>
      </c>
      <c r="N16" s="41">
        <f t="shared" si="5"/>
        <v>2.4556296787385672</v>
      </c>
      <c r="O16" s="41">
        <v>156.58831028447199</v>
      </c>
      <c r="P16" s="41">
        <f t="shared" si="6"/>
        <v>2.5315560431800019</v>
      </c>
      <c r="Q16" s="41">
        <v>165.35628878745604</v>
      </c>
      <c r="R16" s="41">
        <f t="shared" si="7"/>
        <v>2.6733075502074253</v>
      </c>
      <c r="S16" s="41">
        <v>142.18086620057602</v>
      </c>
      <c r="T16" s="41">
        <f t="shared" si="8"/>
        <v>2.2986315543014624</v>
      </c>
      <c r="U16" s="41">
        <v>153.10767480320001</v>
      </c>
      <c r="V16" s="41">
        <f t="shared" si="9"/>
        <v>2.4752847687105786</v>
      </c>
      <c r="W16" s="41">
        <v>145.08251653120001</v>
      </c>
      <c r="X16" s="41">
        <f t="shared" si="10"/>
        <v>2.345542402348431</v>
      </c>
      <c r="Y16" s="41">
        <v>164.33046271999999</v>
      </c>
      <c r="Z16" s="41">
        <f t="shared" si="11"/>
        <v>2.6567230671409554</v>
      </c>
      <c r="AA16" s="41">
        <v>151.54520063999999</v>
      </c>
      <c r="AB16" s="41">
        <f t="shared" si="12"/>
        <v>2.4500243204499403</v>
      </c>
      <c r="AC16" s="41">
        <v>139.263104</v>
      </c>
      <c r="AD16" s="41">
        <f t="shared" si="13"/>
        <v>2.2514602263906403</v>
      </c>
      <c r="AE16" s="41">
        <v>126.6224</v>
      </c>
      <c r="AF16" s="41">
        <f t="shared" si="14"/>
        <v>2.0470985435605846</v>
      </c>
      <c r="AG16" s="41">
        <v>64.717527875000002</v>
      </c>
      <c r="AH16" s="41">
        <f t="shared" si="15"/>
        <v>1.0462853101485521</v>
      </c>
      <c r="AI16" s="41">
        <v>74.183037298374998</v>
      </c>
      <c r="AJ16" s="41">
        <f t="shared" si="16"/>
        <v>1.1993137676304033</v>
      </c>
      <c r="AK16" s="109" t="s">
        <v>85</v>
      </c>
      <c r="AL16" s="36"/>
      <c r="AM16" s="58">
        <f t="shared" si="17"/>
        <v>0.14625882251957067</v>
      </c>
      <c r="AN16" s="58">
        <f t="shared" si="18"/>
        <v>-0.46472370471864555</v>
      </c>
      <c r="AP16" s="36"/>
    </row>
    <row r="17" spans="1:42" ht="18" customHeight="1">
      <c r="A17" s="107" t="s">
        <v>86</v>
      </c>
      <c r="B17" s="108">
        <v>1.5559093206642262E-2</v>
      </c>
      <c r="C17" s="41">
        <v>154.445622773304</v>
      </c>
      <c r="D17" s="41">
        <f t="shared" si="0"/>
        <v>2.4030338400877476</v>
      </c>
      <c r="E17" s="41">
        <v>149.94720657602301</v>
      </c>
      <c r="F17" s="41">
        <f t="shared" si="1"/>
        <v>2.3330425631919836</v>
      </c>
      <c r="G17" s="41">
        <v>143.86365686166044</v>
      </c>
      <c r="H17" s="41">
        <f t="shared" si="2"/>
        <v>2.2383880461589745</v>
      </c>
      <c r="I17" s="41">
        <v>131.77018779638499</v>
      </c>
      <c r="J17" s="41">
        <f t="shared" si="3"/>
        <v>2.0502246337807088</v>
      </c>
      <c r="K17" s="41">
        <v>139.673453263748</v>
      </c>
      <c r="L17" s="41">
        <f t="shared" si="4"/>
        <v>2.173192277824247</v>
      </c>
      <c r="M17" s="41">
        <v>147.99354855507201</v>
      </c>
      <c r="N17" s="41">
        <f t="shared" si="5"/>
        <v>2.3026454159501029</v>
      </c>
      <c r="O17" s="41">
        <v>162.649528675645</v>
      </c>
      <c r="P17" s="41">
        <f t="shared" si="6"/>
        <v>2.5306791766807941</v>
      </c>
      <c r="Q17" s="41">
        <v>158.0167266112</v>
      </c>
      <c r="R17" s="41">
        <f t="shared" si="7"/>
        <v>2.4585969775521694</v>
      </c>
      <c r="S17" s="41">
        <v>143.968586263552</v>
      </c>
      <c r="T17" s="41">
        <f t="shared" si="8"/>
        <v>2.2400206525031225</v>
      </c>
      <c r="U17" s="41">
        <v>139.31291808</v>
      </c>
      <c r="V17" s="41">
        <f t="shared" si="9"/>
        <v>2.1675826772960378</v>
      </c>
      <c r="W17" s="41">
        <v>138.11194460159999</v>
      </c>
      <c r="X17" s="41">
        <f t="shared" si="10"/>
        <v>2.1488966190069068</v>
      </c>
      <c r="Y17" s="41">
        <v>146.31291808</v>
      </c>
      <c r="Z17" s="41">
        <f t="shared" si="11"/>
        <v>2.276496329742534</v>
      </c>
      <c r="AA17" s="41">
        <v>141.24280768</v>
      </c>
      <c r="AB17" s="41">
        <f t="shared" si="12"/>
        <v>2.1976100094609676</v>
      </c>
      <c r="AC17" s="41">
        <v>149.29889600000001</v>
      </c>
      <c r="AD17" s="41">
        <f t="shared" si="13"/>
        <v>2.32295543851279</v>
      </c>
      <c r="AE17" s="41">
        <v>144.18559999999999</v>
      </c>
      <c r="AF17" s="41">
        <f t="shared" si="14"/>
        <v>2.2433971894556386</v>
      </c>
      <c r="AG17" s="41">
        <v>135.28041687499999</v>
      </c>
      <c r="AH17" s="41">
        <f t="shared" si="15"/>
        <v>2.1048406151915455</v>
      </c>
      <c r="AI17" s="41">
        <v>147.55000000000001</v>
      </c>
      <c r="AJ17" s="41">
        <f t="shared" si="16"/>
        <v>2.2957442026400661</v>
      </c>
      <c r="AK17" s="109" t="s">
        <v>87</v>
      </c>
      <c r="AL17" s="36"/>
      <c r="AM17" s="58">
        <f t="shared" si="17"/>
        <v>9.0697407713765443E-2</v>
      </c>
      <c r="AN17" s="58">
        <f t="shared" si="18"/>
        <v>5.639258250011614E-2</v>
      </c>
      <c r="AP17" s="36"/>
    </row>
    <row r="18" spans="1:42" ht="18" customHeight="1">
      <c r="A18" s="38" t="s">
        <v>88</v>
      </c>
      <c r="B18" s="39"/>
      <c r="C18" s="41"/>
      <c r="D18" s="42">
        <f>SUM(D5:D17)</f>
        <v>155.98307690224607</v>
      </c>
      <c r="E18" s="41"/>
      <c r="F18" s="42">
        <f>SUM(F5:F17)</f>
        <v>153.87363068388217</v>
      </c>
      <c r="G18" s="41"/>
      <c r="H18" s="42">
        <f>SUM(H5:H17)</f>
        <v>148.97825765074617</v>
      </c>
      <c r="I18" s="41"/>
      <c r="J18" s="42">
        <f>SUM(J5:J17)</f>
        <v>148.53832148883404</v>
      </c>
      <c r="K18" s="41"/>
      <c r="L18" s="42">
        <f>SUM(L5:L17)</f>
        <v>145.76196070918985</v>
      </c>
      <c r="M18" s="41"/>
      <c r="N18" s="42">
        <f>SUM(N5:N17)</f>
        <v>146.04944879007229</v>
      </c>
      <c r="O18" s="41"/>
      <c r="P18" s="42">
        <f>SUM(P5:P17)</f>
        <v>148.6770342901159</v>
      </c>
      <c r="Q18" s="41"/>
      <c r="R18" s="42">
        <f>SUM(R5:R17)</f>
        <v>149.22746484335801</v>
      </c>
      <c r="S18" s="41"/>
      <c r="T18" s="42">
        <f>SUM(T5:T17)</f>
        <v>150.42413550768671</v>
      </c>
      <c r="U18" s="41"/>
      <c r="V18" s="42">
        <f>SUM(V5:V17)</f>
        <v>147.61251194732446</v>
      </c>
      <c r="W18" s="41"/>
      <c r="X18" s="42">
        <f>SUM(X5:X17)</f>
        <v>142.69183642290704</v>
      </c>
      <c r="Y18" s="41"/>
      <c r="Z18" s="42">
        <f>SUM(Z5:Z17)</f>
        <v>139.98629121155042</v>
      </c>
      <c r="AA18" s="41"/>
      <c r="AB18" s="42">
        <f>SUM(AB5:AB17)</f>
        <v>136.14816856889829</v>
      </c>
      <c r="AC18" s="41"/>
      <c r="AD18" s="42">
        <f>SUM(AD5:AD17)</f>
        <v>134.33034001114709</v>
      </c>
      <c r="AE18" s="41"/>
      <c r="AF18" s="42">
        <f>SUM(AF5:AF17)</f>
        <v>131.91036681804641</v>
      </c>
      <c r="AG18" s="41"/>
      <c r="AH18" s="42">
        <f>SUM(AH5:AH17)</f>
        <v>100.83619584329539</v>
      </c>
      <c r="AI18" s="41"/>
      <c r="AJ18" s="42">
        <f>SUM(AJ5:AJ17)</f>
        <v>107.99399958871366</v>
      </c>
      <c r="AK18" s="56" t="s">
        <v>89</v>
      </c>
      <c r="AL18" s="36"/>
      <c r="AM18" s="58">
        <f>AJ18/AH18-1</f>
        <v>7.0984468281031443E-2</v>
      </c>
      <c r="AN18" s="58">
        <f>AJ18/L18-1</f>
        <v>-0.25910711503001227</v>
      </c>
    </row>
    <row r="19" spans="1:42">
      <c r="H19" s="43"/>
      <c r="I19" s="36"/>
      <c r="J19" s="36"/>
      <c r="K19" s="36"/>
      <c r="L19" s="36"/>
      <c r="M19" s="36"/>
      <c r="N19" s="36"/>
      <c r="O19" s="36"/>
      <c r="P19" s="36"/>
      <c r="Q19" s="36"/>
      <c r="R19" s="43"/>
      <c r="AF19" s="43"/>
    </row>
    <row r="21" spans="1:42">
      <c r="AG21" s="57"/>
      <c r="AI21" s="57"/>
    </row>
    <row r="22" spans="1:42">
      <c r="AG22" s="57"/>
      <c r="AI22" s="57"/>
    </row>
    <row r="23" spans="1:42">
      <c r="AG23" s="57"/>
      <c r="AI23" s="57"/>
    </row>
    <row r="24" spans="1:42">
      <c r="AG24" s="57"/>
      <c r="AI24" s="57"/>
    </row>
    <row r="25" spans="1:42">
      <c r="AG25" s="57"/>
      <c r="AI25" s="57"/>
    </row>
    <row r="26" spans="1:42">
      <c r="AG26" s="57"/>
      <c r="AI26" s="57"/>
    </row>
    <row r="27" spans="1:42">
      <c r="AG27" s="57"/>
      <c r="AI27" s="57"/>
    </row>
    <row r="28" spans="1:42">
      <c r="AG28" s="57"/>
      <c r="AI28" s="57"/>
    </row>
    <row r="29" spans="1:42">
      <c r="AG29" s="57"/>
      <c r="AI29" s="57"/>
    </row>
    <row r="30" spans="1:42">
      <c r="AG30" s="57"/>
      <c r="AI30" s="57"/>
    </row>
    <row r="31" spans="1:42">
      <c r="AG31" s="57"/>
      <c r="AI31" s="57"/>
    </row>
    <row r="32" spans="1:42">
      <c r="AG32" s="57"/>
      <c r="AI32" s="57"/>
    </row>
    <row r="33" spans="33:35" s="34" customFormat="1">
      <c r="AG33" s="57"/>
      <c r="AI33" s="57"/>
    </row>
    <row r="34" spans="33:35" s="34" customFormat="1">
      <c r="AG34" s="57"/>
      <c r="AI34" s="57"/>
    </row>
    <row r="35" spans="33:35" s="34" customFormat="1">
      <c r="AG35" s="57"/>
      <c r="AI35" s="57"/>
    </row>
    <row r="36" spans="33:35" s="34" customFormat="1">
      <c r="AG36" s="57"/>
      <c r="AI36" s="57"/>
    </row>
    <row r="37" spans="33:35" s="34" customFormat="1">
      <c r="AG37" s="57"/>
      <c r="AI37" s="57"/>
    </row>
    <row r="38" spans="33:35" s="34" customFormat="1">
      <c r="AG38" s="57"/>
      <c r="AI38" s="57"/>
    </row>
    <row r="39" spans="33:35" s="34" customFormat="1">
      <c r="AG39" s="57"/>
      <c r="AI39" s="57"/>
    </row>
    <row r="40" spans="33:35" s="34" customFormat="1">
      <c r="AG40" s="57"/>
      <c r="AI40" s="57"/>
    </row>
    <row r="41" spans="33:35" s="34" customFormat="1">
      <c r="AG41" s="57"/>
      <c r="AI41" s="57"/>
    </row>
    <row r="42" spans="33:35" s="34" customFormat="1">
      <c r="AG42" s="57"/>
      <c r="AI42" s="57"/>
    </row>
    <row r="43" spans="33:35" s="34" customFormat="1">
      <c r="AG43" s="57"/>
      <c r="AI43" s="57"/>
    </row>
    <row r="44" spans="33:35" s="34" customFormat="1">
      <c r="AG44" s="57"/>
      <c r="AI44" s="57"/>
    </row>
    <row r="45" spans="33:35" s="34" customFormat="1">
      <c r="AG45" s="57"/>
      <c r="AI45" s="57"/>
    </row>
    <row r="46" spans="33:35" s="34" customFormat="1">
      <c r="AG46" s="57"/>
      <c r="AI46" s="57"/>
    </row>
    <row r="47" spans="33:35" s="34" customFormat="1">
      <c r="AG47" s="57"/>
      <c r="AI47" s="57"/>
    </row>
    <row r="48" spans="33:35" s="34" customFormat="1">
      <c r="AG48" s="57"/>
      <c r="AI48" s="57"/>
    </row>
    <row r="49" spans="33:35" s="34" customFormat="1">
      <c r="AG49" s="57"/>
      <c r="AI49" s="57"/>
    </row>
    <row r="50" spans="33:35" s="34" customFormat="1">
      <c r="AG50" s="57"/>
      <c r="AI50" s="57"/>
    </row>
    <row r="51" spans="33:35" s="34" customFormat="1">
      <c r="AG51" s="57"/>
      <c r="AI51" s="57"/>
    </row>
    <row r="52" spans="33:35" s="34" customFormat="1">
      <c r="AG52" s="57"/>
      <c r="AI52" s="57"/>
    </row>
    <row r="53" spans="33:35" s="34" customFormat="1">
      <c r="AG53" s="57"/>
      <c r="AI53" s="57"/>
    </row>
    <row r="54" spans="33:35" s="34" customFormat="1">
      <c r="AG54" s="57"/>
      <c r="AI54" s="57"/>
    </row>
    <row r="55" spans="33:35" s="34" customFormat="1">
      <c r="AG55" s="57"/>
      <c r="AI55" s="57"/>
    </row>
    <row r="56" spans="33:35" s="34" customFormat="1">
      <c r="AG56" s="57"/>
      <c r="AI56" s="57"/>
    </row>
    <row r="57" spans="33:35" s="34" customFormat="1">
      <c r="AG57" s="57"/>
      <c r="AI57" s="57"/>
    </row>
    <row r="58" spans="33:35" s="34" customFormat="1">
      <c r="AG58" s="57"/>
      <c r="AI58" s="57"/>
    </row>
    <row r="59" spans="33:35" s="34" customFormat="1">
      <c r="AG59" s="57"/>
      <c r="AI59" s="57"/>
    </row>
    <row r="60" spans="33:35" s="34" customFormat="1">
      <c r="AG60" s="57"/>
      <c r="AI60" s="57"/>
    </row>
    <row r="61" spans="33:35" s="34" customFormat="1">
      <c r="AG61" s="57"/>
      <c r="AI61" s="57"/>
    </row>
    <row r="62" spans="33:35" s="34" customFormat="1">
      <c r="AG62" s="57"/>
      <c r="AI62" s="57"/>
    </row>
    <row r="63" spans="33:35" s="34" customFormat="1">
      <c r="AG63" s="57"/>
      <c r="AI63" s="57"/>
    </row>
    <row r="64" spans="33:35" s="34" customFormat="1">
      <c r="AG64" s="57"/>
      <c r="AI64" s="57"/>
    </row>
    <row r="65" spans="33:35" s="34" customFormat="1">
      <c r="AG65" s="57"/>
      <c r="AI65" s="57"/>
    </row>
    <row r="66" spans="33:35" s="34" customFormat="1">
      <c r="AG66" s="57"/>
      <c r="AI66" s="57"/>
    </row>
    <row r="67" spans="33:35" s="34" customFormat="1">
      <c r="AG67" s="57"/>
      <c r="AI67" s="57"/>
    </row>
    <row r="68" spans="33:35" s="34" customFormat="1">
      <c r="AG68" s="57"/>
      <c r="AI68" s="57"/>
    </row>
    <row r="69" spans="33:35" s="34" customFormat="1">
      <c r="AG69" s="57"/>
      <c r="AI69" s="57"/>
    </row>
    <row r="70" spans="33:35" s="34" customFormat="1">
      <c r="AG70" s="57"/>
      <c r="AI70" s="57"/>
    </row>
    <row r="71" spans="33:35" s="34" customFormat="1">
      <c r="AG71" s="57"/>
      <c r="AI71" s="57"/>
    </row>
    <row r="72" spans="33:35" s="34" customFormat="1">
      <c r="AG72" s="57"/>
      <c r="AI72" s="57"/>
    </row>
    <row r="73" spans="33:35" s="34" customFormat="1">
      <c r="AG73" s="57"/>
      <c r="AI73" s="57"/>
    </row>
    <row r="74" spans="33:35" s="34" customFormat="1">
      <c r="AG74" s="57"/>
      <c r="AI74" s="57"/>
    </row>
    <row r="75" spans="33:35" s="34" customFormat="1">
      <c r="AG75" s="57"/>
      <c r="AI75" s="57"/>
    </row>
    <row r="76" spans="33:35" s="34" customFormat="1">
      <c r="AG76" s="57"/>
      <c r="AI76" s="57"/>
    </row>
    <row r="77" spans="33:35" s="34" customFormat="1">
      <c r="AG77" s="57"/>
      <c r="AI77" s="57"/>
    </row>
    <row r="78" spans="33:35" s="34" customFormat="1">
      <c r="AG78" s="57"/>
      <c r="AI78" s="57"/>
    </row>
    <row r="79" spans="33:35" s="34" customFormat="1">
      <c r="AG79" s="57"/>
      <c r="AI79" s="57"/>
    </row>
    <row r="80" spans="33:35" s="34" customFormat="1">
      <c r="AG80" s="57"/>
      <c r="AI80" s="57"/>
    </row>
    <row r="81" spans="33:35" s="34" customFormat="1">
      <c r="AG81" s="57"/>
      <c r="AI81" s="57"/>
    </row>
    <row r="82" spans="33:35" s="34" customFormat="1">
      <c r="AG82" s="57"/>
      <c r="AI82" s="57"/>
    </row>
    <row r="83" spans="33:35" s="34" customFormat="1">
      <c r="AG83" s="57"/>
      <c r="AI83" s="57"/>
    </row>
    <row r="84" spans="33:35" s="34" customFormat="1">
      <c r="AG84" s="57"/>
      <c r="AI84" s="57"/>
    </row>
    <row r="85" spans="33:35" s="34" customFormat="1">
      <c r="AG85" s="57"/>
      <c r="AI85" s="57"/>
    </row>
    <row r="86" spans="33:35" s="34" customFormat="1">
      <c r="AG86" s="57"/>
      <c r="AI86" s="57"/>
    </row>
    <row r="87" spans="33:35" s="34" customFormat="1">
      <c r="AG87" s="57"/>
      <c r="AI87" s="57"/>
    </row>
    <row r="88" spans="33:35" s="34" customFormat="1">
      <c r="AG88" s="57"/>
      <c r="AI88" s="57"/>
    </row>
    <row r="89" spans="33:35" s="34" customFormat="1">
      <c r="AG89" s="57"/>
      <c r="AI89" s="57"/>
    </row>
    <row r="90" spans="33:35" s="34" customFormat="1">
      <c r="AG90" s="57"/>
      <c r="AI90" s="57"/>
    </row>
    <row r="91" spans="33:35" s="34" customFormat="1">
      <c r="AG91" s="57"/>
      <c r="AI91" s="57"/>
    </row>
    <row r="92" spans="33:35" s="34" customFormat="1">
      <c r="AG92" s="57"/>
      <c r="AI92" s="57"/>
    </row>
    <row r="93" spans="33:35" s="34" customFormat="1">
      <c r="AG93" s="57"/>
      <c r="AI93" s="57"/>
    </row>
    <row r="94" spans="33:35" s="34" customFormat="1">
      <c r="AG94" s="57"/>
      <c r="AI94" s="57"/>
    </row>
  </sheetData>
  <mergeCells count="21">
    <mergeCell ref="Q3:R3"/>
    <mergeCell ref="S3:T3"/>
    <mergeCell ref="U3:V3"/>
    <mergeCell ref="W3:X3"/>
    <mergeCell ref="Y3:Z3"/>
    <mergeCell ref="AK3:AK4"/>
    <mergeCell ref="AI3:AJ3"/>
    <mergeCell ref="AE3:AF3"/>
    <mergeCell ref="A1:B1"/>
    <mergeCell ref="A3:A4"/>
    <mergeCell ref="B3:B4"/>
    <mergeCell ref="E3:F3"/>
    <mergeCell ref="C3:D3"/>
    <mergeCell ref="G3:H3"/>
    <mergeCell ref="I3:J3"/>
    <mergeCell ref="K3:L3"/>
    <mergeCell ref="M3:N3"/>
    <mergeCell ref="O3:P3"/>
    <mergeCell ref="AA3:AB3"/>
    <mergeCell ref="AC3:AD3"/>
    <mergeCell ref="AG3:A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0"/>
  <sheetViews>
    <sheetView topLeftCell="A3" zoomScale="90" zoomScaleNormal="90" zoomScalePageLayoutView="90" workbookViewId="0">
      <selection activeCell="A31" sqref="A31"/>
    </sheetView>
  </sheetViews>
  <sheetFormatPr defaultColWidth="10.90625" defaultRowHeight="12.5"/>
  <cols>
    <col min="1" max="1" width="49.90625" style="34" bestFit="1" customWidth="1"/>
    <col min="2" max="2" width="18.36328125" style="53" bestFit="1" customWidth="1"/>
    <col min="3" max="3" width="17.36328125" style="53" bestFit="1" customWidth="1"/>
    <col min="4" max="16384" width="10.90625" style="34"/>
  </cols>
  <sheetData>
    <row r="1" spans="1:3" ht="27" customHeight="1">
      <c r="A1" s="44" t="s">
        <v>59</v>
      </c>
    </row>
    <row r="4" spans="1:3" ht="13">
      <c r="A4" s="45" t="s">
        <v>35</v>
      </c>
      <c r="B4" s="82" t="s">
        <v>61</v>
      </c>
      <c r="C4" s="82" t="s">
        <v>90</v>
      </c>
    </row>
    <row r="5" spans="1:3" ht="18" customHeight="1">
      <c r="A5" s="35" t="s">
        <v>84</v>
      </c>
      <c r="B5" s="80">
        <v>7.871058702348499E-2</v>
      </c>
      <c r="C5" s="80">
        <v>-0.51099868397590531</v>
      </c>
    </row>
    <row r="6" spans="1:3" ht="18" customHeight="1">
      <c r="A6" s="37" t="s">
        <v>82</v>
      </c>
      <c r="B6" s="135">
        <v>0.15656088182277461</v>
      </c>
      <c r="C6" s="80">
        <v>-0.4841287635425624</v>
      </c>
    </row>
    <row r="7" spans="1:3" ht="18" customHeight="1">
      <c r="A7" s="37" t="s">
        <v>76</v>
      </c>
      <c r="B7" s="80">
        <v>8.9035059389040994E-2</v>
      </c>
      <c r="C7" s="80">
        <v>-0.46581822841475473</v>
      </c>
    </row>
    <row r="8" spans="1:3" ht="18" customHeight="1">
      <c r="A8" s="37" t="s">
        <v>117</v>
      </c>
      <c r="B8" s="80">
        <v>0.14625882251957067</v>
      </c>
      <c r="C8" s="80">
        <v>-0.46472370471864555</v>
      </c>
    </row>
    <row r="9" spans="1:3" ht="18" customHeight="1">
      <c r="A9" s="37" t="s">
        <v>80</v>
      </c>
      <c r="B9" s="80">
        <v>0.1501887156305679</v>
      </c>
      <c r="C9" s="80">
        <v>-0.46267357732540093</v>
      </c>
    </row>
    <row r="10" spans="1:3" ht="18" customHeight="1">
      <c r="A10" s="37" t="s">
        <v>78</v>
      </c>
      <c r="B10" s="80">
        <v>0.16999999999999993</v>
      </c>
      <c r="C10" s="80">
        <v>-0.3713279982739619</v>
      </c>
    </row>
    <row r="11" spans="1:3" ht="18" customHeight="1">
      <c r="A11" s="37" t="s">
        <v>74</v>
      </c>
      <c r="B11" s="80">
        <v>5.3126273410199154E-2</v>
      </c>
      <c r="C11" s="80">
        <v>-0.36372917473431432</v>
      </c>
    </row>
    <row r="12" spans="1:3" ht="18" customHeight="1">
      <c r="A12" s="37" t="s">
        <v>70</v>
      </c>
      <c r="B12" s="80">
        <v>0.13781623515273966</v>
      </c>
      <c r="C12" s="80">
        <v>-0.3152701733632336</v>
      </c>
    </row>
    <row r="13" spans="1:3" ht="18" customHeight="1">
      <c r="A13" s="37" t="s">
        <v>64</v>
      </c>
      <c r="B13" s="80">
        <v>7.97327235337153E-2</v>
      </c>
      <c r="C13" s="80">
        <v>-0.30137649849027182</v>
      </c>
    </row>
    <row r="14" spans="1:3" ht="18" customHeight="1">
      <c r="A14" s="46" t="s">
        <v>88</v>
      </c>
      <c r="B14" s="135">
        <v>7.0984468281031443E-2</v>
      </c>
      <c r="C14" s="80">
        <v>-0.25910711503001227</v>
      </c>
    </row>
    <row r="15" spans="1:3" ht="18" customHeight="1">
      <c r="A15" s="37" t="s">
        <v>68</v>
      </c>
      <c r="B15" s="80">
        <v>4.8135252672182105E-2</v>
      </c>
      <c r="C15" s="80">
        <v>-0.18150255596211573</v>
      </c>
    </row>
    <row r="16" spans="1:3" ht="18" customHeight="1">
      <c r="A16" s="37" t="s">
        <v>72</v>
      </c>
      <c r="B16" s="80">
        <v>0.14142918298503138</v>
      </c>
      <c r="C16" s="80">
        <v>-0.17479163150174837</v>
      </c>
    </row>
    <row r="17" spans="1:4" ht="18" customHeight="1">
      <c r="A17" s="54" t="s">
        <v>66</v>
      </c>
      <c r="B17" s="80">
        <v>3.335529351174249E-2</v>
      </c>
      <c r="C17" s="80">
        <v>-0.15282950083159663</v>
      </c>
    </row>
    <row r="18" spans="1:4" ht="18" customHeight="1">
      <c r="A18" s="55" t="s">
        <v>86</v>
      </c>
      <c r="B18" s="81">
        <v>9.0697407713765443E-2</v>
      </c>
      <c r="C18" s="80">
        <v>5.639258250011614E-2</v>
      </c>
    </row>
    <row r="20" spans="1:4" ht="14.5">
      <c r="D20" s="58"/>
    </row>
  </sheetData>
  <autoFilter ref="A4:C17" xr:uid="{00000000-0009-0000-0000-000003000000}">
    <sortState ref="A5:C18">
      <sortCondition ref="C4:C17"/>
    </sortState>
  </autoFilter>
  <sortState ref="A19:C20">
    <sortCondition ref="C19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0"/>
  <sheetViews>
    <sheetView rightToLeft="1" workbookViewId="0">
      <selection activeCell="G26" sqref="G26"/>
    </sheetView>
  </sheetViews>
  <sheetFormatPr defaultColWidth="8.90625" defaultRowHeight="14.5"/>
  <cols>
    <col min="1" max="1" width="48.453125" bestFit="1" customWidth="1"/>
    <col min="2" max="2" width="13.90625" bestFit="1" customWidth="1"/>
    <col min="3" max="3" width="12.90625" bestFit="1" customWidth="1"/>
  </cols>
  <sheetData>
    <row r="1" spans="1:3" ht="22.5">
      <c r="A1" s="84" t="s">
        <v>89</v>
      </c>
      <c r="B1" s="53"/>
      <c r="C1" s="53"/>
    </row>
    <row r="2" spans="1:3">
      <c r="A2" s="34"/>
      <c r="B2" s="53"/>
      <c r="C2" s="53"/>
    </row>
    <row r="3" spans="1:3">
      <c r="A3" s="34"/>
      <c r="B3" s="53"/>
      <c r="C3" s="53"/>
    </row>
    <row r="4" spans="1:3">
      <c r="A4" s="75" t="s">
        <v>31</v>
      </c>
      <c r="B4" s="76" t="s">
        <v>108</v>
      </c>
      <c r="C4" s="71" t="s">
        <v>109</v>
      </c>
    </row>
    <row r="5" spans="1:3">
      <c r="A5" s="109" t="s">
        <v>91</v>
      </c>
      <c r="B5" s="77">
        <v>7.871058702348499E-2</v>
      </c>
      <c r="C5" s="72">
        <v>-0.51099868397590531</v>
      </c>
    </row>
    <row r="6" spans="1:3">
      <c r="A6" s="109" t="s">
        <v>83</v>
      </c>
      <c r="B6" s="78">
        <v>0.15656088182277461</v>
      </c>
      <c r="C6" s="73">
        <v>-0.4841287635425624</v>
      </c>
    </row>
    <row r="7" spans="1:3">
      <c r="A7" s="109" t="s">
        <v>77</v>
      </c>
      <c r="B7" s="78">
        <v>8.9035059389040994E-2</v>
      </c>
      <c r="C7" s="73">
        <v>-0.46581822841475473</v>
      </c>
    </row>
    <row r="8" spans="1:3">
      <c r="A8" s="109" t="s">
        <v>85</v>
      </c>
      <c r="B8" s="78">
        <v>0.14625882251957067</v>
      </c>
      <c r="C8" s="73">
        <v>-0.46472370471864555</v>
      </c>
    </row>
    <row r="9" spans="1:3">
      <c r="A9" s="109" t="s">
        <v>81</v>
      </c>
      <c r="B9" s="78">
        <v>0.1501887156305679</v>
      </c>
      <c r="C9" s="73">
        <v>-0.46267357732540093</v>
      </c>
    </row>
    <row r="10" spans="1:3">
      <c r="A10" s="109" t="s">
        <v>79</v>
      </c>
      <c r="B10" s="78">
        <v>0.16999999999999993</v>
      </c>
      <c r="C10" s="73">
        <v>-0.3713279982739619</v>
      </c>
    </row>
    <row r="11" spans="1:3">
      <c r="A11" s="109" t="s">
        <v>75</v>
      </c>
      <c r="B11" s="78">
        <v>5.3126273410199154E-2</v>
      </c>
      <c r="C11" s="73">
        <v>-0.36372917473431432</v>
      </c>
    </row>
    <row r="12" spans="1:3">
      <c r="A12" s="109" t="s">
        <v>71</v>
      </c>
      <c r="B12" s="78">
        <v>0.13781623515273966</v>
      </c>
      <c r="C12" s="73">
        <v>-0.3152701733632336</v>
      </c>
    </row>
    <row r="13" spans="1:3">
      <c r="A13" s="109" t="s">
        <v>65</v>
      </c>
      <c r="B13" s="78">
        <v>7.97327235337153E-2</v>
      </c>
      <c r="C13" s="73">
        <v>-0.30137649849027182</v>
      </c>
    </row>
    <row r="14" spans="1:3">
      <c r="A14" s="56" t="s">
        <v>89</v>
      </c>
      <c r="B14" s="78">
        <v>7.0984468281031443E-2</v>
      </c>
      <c r="C14" s="73">
        <v>-0.25910711503001227</v>
      </c>
    </row>
    <row r="15" spans="1:3">
      <c r="A15" s="109" t="s">
        <v>69</v>
      </c>
      <c r="B15" s="78">
        <v>4.8135252672182105E-2</v>
      </c>
      <c r="C15" s="73">
        <v>-0.18150255596211573</v>
      </c>
    </row>
    <row r="16" spans="1:3">
      <c r="A16" s="109" t="s">
        <v>73</v>
      </c>
      <c r="B16" s="78">
        <v>0.14142918298503138</v>
      </c>
      <c r="C16" s="73">
        <v>-0.17479163150174837</v>
      </c>
    </row>
    <row r="17" spans="1:3">
      <c r="A17" s="109" t="s">
        <v>67</v>
      </c>
      <c r="B17" s="78">
        <v>3.335529351174249E-2</v>
      </c>
      <c r="C17" s="73">
        <v>-0.15282950083159663</v>
      </c>
    </row>
    <row r="18" spans="1:3">
      <c r="A18" s="109" t="s">
        <v>87</v>
      </c>
      <c r="B18" s="79">
        <v>9.0697407713765443E-2</v>
      </c>
      <c r="C18" s="74">
        <v>5.639258250011614E-2</v>
      </c>
    </row>
    <row r="19" spans="1:3">
      <c r="A19" s="34"/>
      <c r="B19" s="53"/>
      <c r="C19" s="53"/>
    </row>
    <row r="20" spans="1:3">
      <c r="A20" s="34"/>
      <c r="B20" s="53"/>
      <c r="C20" s="53"/>
    </row>
  </sheetData>
  <autoFilter ref="A4:C18" xr:uid="{00000000-0009-0000-0000-000004000000}">
    <sortState ref="A5:C18">
      <sortCondition ref="C4:C18"/>
    </sortState>
  </autoFilter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AE33"/>
  <sheetViews>
    <sheetView rightToLeft="1" zoomScale="90" zoomScaleNormal="90" zoomScalePageLayoutView="90" workbookViewId="0">
      <selection activeCell="A22" sqref="A22"/>
    </sheetView>
  </sheetViews>
  <sheetFormatPr defaultColWidth="8.90625" defaultRowHeight="14.5"/>
  <cols>
    <col min="1" max="1" width="19.08984375" customWidth="1"/>
    <col min="2" max="2" width="11.453125" customWidth="1"/>
    <col min="3" max="3" width="11" customWidth="1"/>
    <col min="4" max="4" width="10.90625" customWidth="1"/>
    <col min="7" max="8" width="9.08984375" bestFit="1" customWidth="1"/>
    <col min="9" max="9" width="11.453125" bestFit="1" customWidth="1"/>
    <col min="10" max="10" width="10.453125" bestFit="1" customWidth="1"/>
    <col min="11" max="11" width="10" bestFit="1" customWidth="1"/>
    <col min="12" max="13" width="10.453125" bestFit="1" customWidth="1"/>
  </cols>
  <sheetData>
    <row r="3" spans="1:31" ht="29.25" customHeight="1" thickBot="1">
      <c r="A3" s="244" t="s">
        <v>17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</row>
    <row r="4" spans="1:31" ht="29.25" customHeight="1" thickBot="1">
      <c r="A4" s="277" t="s">
        <v>37</v>
      </c>
      <c r="B4" s="278"/>
      <c r="C4" s="268">
        <v>2018</v>
      </c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70"/>
      <c r="O4" s="268">
        <v>2019</v>
      </c>
      <c r="P4" s="269"/>
      <c r="Q4" s="269"/>
      <c r="R4" s="269"/>
      <c r="S4" s="269"/>
      <c r="T4" s="269"/>
      <c r="U4" s="269"/>
      <c r="V4" s="269"/>
      <c r="W4" s="269"/>
      <c r="X4" s="269"/>
      <c r="Y4" s="269"/>
      <c r="Z4" s="270"/>
      <c r="AA4" s="268">
        <v>2020</v>
      </c>
      <c r="AB4" s="269"/>
      <c r="AC4" s="269"/>
      <c r="AD4" s="269"/>
      <c r="AE4" s="270"/>
    </row>
    <row r="5" spans="1:31">
      <c r="A5" s="279"/>
      <c r="B5" s="280"/>
      <c r="C5" s="264" t="s">
        <v>18</v>
      </c>
      <c r="D5" s="266" t="s">
        <v>19</v>
      </c>
      <c r="E5" s="254" t="s">
        <v>20</v>
      </c>
      <c r="F5" s="264" t="s">
        <v>21</v>
      </c>
      <c r="G5" s="266" t="s">
        <v>22</v>
      </c>
      <c r="H5" s="254" t="s">
        <v>23</v>
      </c>
      <c r="I5" s="264" t="s">
        <v>24</v>
      </c>
      <c r="J5" s="266" t="s">
        <v>25</v>
      </c>
      <c r="K5" s="254" t="s">
        <v>26</v>
      </c>
      <c r="L5" s="264" t="s">
        <v>27</v>
      </c>
      <c r="M5" s="266" t="s">
        <v>28</v>
      </c>
      <c r="N5" s="254" t="s">
        <v>29</v>
      </c>
      <c r="O5" s="264" t="s">
        <v>18</v>
      </c>
      <c r="P5" s="266" t="s">
        <v>19</v>
      </c>
      <c r="Q5" s="254" t="s">
        <v>20</v>
      </c>
      <c r="R5" s="264" t="s">
        <v>21</v>
      </c>
      <c r="S5" s="266" t="s">
        <v>22</v>
      </c>
      <c r="T5" s="254" t="s">
        <v>23</v>
      </c>
      <c r="U5" s="264" t="s">
        <v>24</v>
      </c>
      <c r="V5" s="266" t="s">
        <v>25</v>
      </c>
      <c r="W5" s="254" t="s">
        <v>26</v>
      </c>
      <c r="X5" s="264" t="s">
        <v>27</v>
      </c>
      <c r="Y5" s="266" t="s">
        <v>28</v>
      </c>
      <c r="Z5" s="254" t="s">
        <v>29</v>
      </c>
      <c r="AA5" s="264" t="s">
        <v>18</v>
      </c>
      <c r="AB5" s="266" t="s">
        <v>19</v>
      </c>
      <c r="AC5" s="254" t="s">
        <v>20</v>
      </c>
      <c r="AD5" s="264" t="s">
        <v>21</v>
      </c>
      <c r="AE5" s="242" t="s">
        <v>22</v>
      </c>
    </row>
    <row r="6" spans="1:31">
      <c r="A6" s="279"/>
      <c r="B6" s="280"/>
      <c r="C6" s="265"/>
      <c r="D6" s="267"/>
      <c r="E6" s="255"/>
      <c r="F6" s="265"/>
      <c r="G6" s="267"/>
      <c r="H6" s="255"/>
      <c r="I6" s="265"/>
      <c r="J6" s="267"/>
      <c r="K6" s="255"/>
      <c r="L6" s="265"/>
      <c r="M6" s="267"/>
      <c r="N6" s="255"/>
      <c r="O6" s="265"/>
      <c r="P6" s="267"/>
      <c r="Q6" s="255"/>
      <c r="R6" s="265"/>
      <c r="S6" s="267"/>
      <c r="T6" s="255"/>
      <c r="U6" s="265"/>
      <c r="V6" s="267"/>
      <c r="W6" s="255"/>
      <c r="X6" s="265"/>
      <c r="Y6" s="267"/>
      <c r="Z6" s="255"/>
      <c r="AA6" s="265"/>
      <c r="AB6" s="267"/>
      <c r="AC6" s="255"/>
      <c r="AD6" s="265"/>
      <c r="AE6" s="243"/>
    </row>
    <row r="7" spans="1:31" s="19" customFormat="1" ht="22" customHeight="1" thickBot="1">
      <c r="A7" s="281"/>
      <c r="B7" s="282"/>
      <c r="C7" s="110">
        <f t="shared" ref="C7:AC7" si="0">(C13*$D22+C14*$D23+C15*$D24)/100</f>
        <v>131.55412000000001</v>
      </c>
      <c r="D7" s="111">
        <f t="shared" si="0"/>
        <v>131.97782999999998</v>
      </c>
      <c r="E7" s="112">
        <f t="shared" si="0"/>
        <v>133.54145</v>
      </c>
      <c r="F7" s="110">
        <f t="shared" si="0"/>
        <v>134.94771</v>
      </c>
      <c r="G7" s="111">
        <f t="shared" si="0"/>
        <v>137.54336000000001</v>
      </c>
      <c r="H7" s="112">
        <f t="shared" si="0"/>
        <v>141.10854</v>
      </c>
      <c r="I7" s="110">
        <f t="shared" si="0"/>
        <v>137.87028000000001</v>
      </c>
      <c r="J7" s="111">
        <f t="shared" si="0"/>
        <v>137.30950000000001</v>
      </c>
      <c r="K7" s="112">
        <f t="shared" si="0"/>
        <v>137.02364</v>
      </c>
      <c r="L7" s="110">
        <f t="shared" si="0"/>
        <v>134.00032999999999</v>
      </c>
      <c r="M7" s="111">
        <f t="shared" si="0"/>
        <v>136.14855</v>
      </c>
      <c r="N7" s="112">
        <f t="shared" si="0"/>
        <v>130.14131</v>
      </c>
      <c r="O7" s="110">
        <f t="shared" si="0"/>
        <v>130.42707999999999</v>
      </c>
      <c r="P7" s="111">
        <f t="shared" si="0"/>
        <v>129.29182</v>
      </c>
      <c r="Q7" s="112">
        <f t="shared" si="0"/>
        <v>125.57741</v>
      </c>
      <c r="R7" s="110">
        <f t="shared" si="0"/>
        <v>126.3374</v>
      </c>
      <c r="S7" s="111">
        <f t="shared" si="0"/>
        <v>125.16163999999999</v>
      </c>
      <c r="T7" s="112">
        <f t="shared" si="0"/>
        <v>126.60705</v>
      </c>
      <c r="U7" s="110">
        <f t="shared" si="0"/>
        <v>125.32077000000001</v>
      </c>
      <c r="V7" s="111">
        <f t="shared" si="0"/>
        <v>127.32849</v>
      </c>
      <c r="W7" s="112">
        <f t="shared" si="0"/>
        <v>121.55404999999999</v>
      </c>
      <c r="X7" s="110">
        <f t="shared" si="0"/>
        <v>130.71337000000003</v>
      </c>
      <c r="Y7" s="111">
        <f t="shared" si="0"/>
        <v>125.11545</v>
      </c>
      <c r="Z7" s="112">
        <f t="shared" si="0"/>
        <v>121.88202000000003</v>
      </c>
      <c r="AA7" s="110">
        <f t="shared" si="0"/>
        <v>121.71661</v>
      </c>
      <c r="AB7" s="111">
        <f t="shared" si="0"/>
        <v>121.89497000000001</v>
      </c>
      <c r="AC7" s="112">
        <f t="shared" si="0"/>
        <v>121.45071</v>
      </c>
      <c r="AD7" s="110">
        <f t="shared" ref="AD7:AE7" si="1">(AD13*$D22+AD14*$D23+AD15*$D24)/100</f>
        <v>135.23782</v>
      </c>
      <c r="AE7" s="112">
        <f t="shared" si="1"/>
        <v>105.731970695</v>
      </c>
    </row>
    <row r="8" spans="1:31" ht="36" customHeight="1"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</row>
    <row r="9" spans="1:31" ht="36" customHeight="1" thickBot="1">
      <c r="A9" s="244" t="s">
        <v>58</v>
      </c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4"/>
      <c r="X9" s="244"/>
      <c r="Y9" s="244"/>
      <c r="Z9" s="244"/>
      <c r="AA9" s="244"/>
      <c r="AB9" s="244"/>
      <c r="AC9" s="244"/>
      <c r="AD9" s="244"/>
      <c r="AE9" s="244"/>
    </row>
    <row r="10" spans="1:31" ht="34.5" customHeight="1" thickBot="1">
      <c r="A10" s="271" t="s">
        <v>30</v>
      </c>
      <c r="B10" s="272"/>
      <c r="C10" s="268">
        <v>2018</v>
      </c>
      <c r="D10" s="269"/>
      <c r="E10" s="269"/>
      <c r="F10" s="269"/>
      <c r="G10" s="269"/>
      <c r="H10" s="269"/>
      <c r="I10" s="269"/>
      <c r="J10" s="269"/>
      <c r="K10" s="269"/>
      <c r="L10" s="269"/>
      <c r="M10" s="269"/>
      <c r="N10" s="270"/>
      <c r="O10" s="268">
        <v>2019</v>
      </c>
      <c r="P10" s="269"/>
      <c r="Q10" s="269"/>
      <c r="R10" s="269"/>
      <c r="S10" s="269"/>
      <c r="T10" s="269"/>
      <c r="U10" s="269"/>
      <c r="V10" s="269"/>
      <c r="W10" s="269"/>
      <c r="X10" s="269"/>
      <c r="Y10" s="269"/>
      <c r="Z10" s="270"/>
      <c r="AA10" s="268">
        <v>2020</v>
      </c>
      <c r="AB10" s="269"/>
      <c r="AC10" s="269"/>
      <c r="AD10" s="269"/>
      <c r="AE10" s="270"/>
    </row>
    <row r="11" spans="1:31">
      <c r="A11" s="273"/>
      <c r="B11" s="274"/>
      <c r="C11" s="264" t="s">
        <v>57</v>
      </c>
      <c r="D11" s="266" t="s">
        <v>19</v>
      </c>
      <c r="E11" s="254" t="s">
        <v>20</v>
      </c>
      <c r="F11" s="264" t="s">
        <v>21</v>
      </c>
      <c r="G11" s="266" t="s">
        <v>22</v>
      </c>
      <c r="H11" s="254" t="s">
        <v>23</v>
      </c>
      <c r="I11" s="264" t="s">
        <v>24</v>
      </c>
      <c r="J11" s="266" t="s">
        <v>25</v>
      </c>
      <c r="K11" s="254" t="s">
        <v>26</v>
      </c>
      <c r="L11" s="264" t="s">
        <v>27</v>
      </c>
      <c r="M11" s="266" t="s">
        <v>28</v>
      </c>
      <c r="N11" s="254" t="s">
        <v>29</v>
      </c>
      <c r="O11" s="264" t="s">
        <v>57</v>
      </c>
      <c r="P11" s="266" t="s">
        <v>19</v>
      </c>
      <c r="Q11" s="254" t="s">
        <v>20</v>
      </c>
      <c r="R11" s="264" t="s">
        <v>21</v>
      </c>
      <c r="S11" s="266" t="s">
        <v>22</v>
      </c>
      <c r="T11" s="254" t="s">
        <v>23</v>
      </c>
      <c r="U11" s="264" t="s">
        <v>24</v>
      </c>
      <c r="V11" s="266" t="s">
        <v>25</v>
      </c>
      <c r="W11" s="254" t="s">
        <v>26</v>
      </c>
      <c r="X11" s="264" t="s">
        <v>27</v>
      </c>
      <c r="Y11" s="266" t="s">
        <v>28</v>
      </c>
      <c r="Z11" s="254" t="s">
        <v>29</v>
      </c>
      <c r="AA11" s="264" t="s">
        <v>57</v>
      </c>
      <c r="AB11" s="266" t="s">
        <v>19</v>
      </c>
      <c r="AC11" s="254" t="s">
        <v>20</v>
      </c>
      <c r="AD11" s="264" t="s">
        <v>21</v>
      </c>
      <c r="AE11" s="242" t="s">
        <v>22</v>
      </c>
    </row>
    <row r="12" spans="1:31" ht="15" thickBot="1">
      <c r="A12" s="275"/>
      <c r="B12" s="276"/>
      <c r="C12" s="265"/>
      <c r="D12" s="267"/>
      <c r="E12" s="255"/>
      <c r="F12" s="265"/>
      <c r="G12" s="267"/>
      <c r="H12" s="255"/>
      <c r="I12" s="265"/>
      <c r="J12" s="267"/>
      <c r="K12" s="255"/>
      <c r="L12" s="265"/>
      <c r="M12" s="267"/>
      <c r="N12" s="255"/>
      <c r="O12" s="265"/>
      <c r="P12" s="267"/>
      <c r="Q12" s="255"/>
      <c r="R12" s="265"/>
      <c r="S12" s="267"/>
      <c r="T12" s="255"/>
      <c r="U12" s="265"/>
      <c r="V12" s="267"/>
      <c r="W12" s="255"/>
      <c r="X12" s="265"/>
      <c r="Y12" s="267"/>
      <c r="Z12" s="255"/>
      <c r="AA12" s="265"/>
      <c r="AB12" s="267"/>
      <c r="AC12" s="255"/>
      <c r="AD12" s="265"/>
      <c r="AE12" s="243"/>
    </row>
    <row r="13" spans="1:31" ht="15" customHeight="1">
      <c r="A13" s="250" t="s">
        <v>32</v>
      </c>
      <c r="B13" s="251"/>
      <c r="C13" s="114">
        <v>122.27</v>
      </c>
      <c r="D13" s="113">
        <v>121.68</v>
      </c>
      <c r="E13" s="115">
        <v>121.34</v>
      </c>
      <c r="F13" s="114">
        <v>120.86</v>
      </c>
      <c r="G13" s="113">
        <v>122.84</v>
      </c>
      <c r="H13" s="115">
        <v>128.58000000000001</v>
      </c>
      <c r="I13" s="114">
        <v>126</v>
      </c>
      <c r="J13" s="113">
        <v>127.52</v>
      </c>
      <c r="K13" s="115">
        <v>128.62</v>
      </c>
      <c r="L13" s="114">
        <v>130.34</v>
      </c>
      <c r="M13" s="113">
        <v>135.86000000000001</v>
      </c>
      <c r="N13" s="115">
        <v>130.35</v>
      </c>
      <c r="O13" s="114">
        <v>125.45</v>
      </c>
      <c r="P13" s="113">
        <v>124.14</v>
      </c>
      <c r="Q13" s="115">
        <v>119.87</v>
      </c>
      <c r="R13" s="114">
        <v>120.11</v>
      </c>
      <c r="S13" s="113">
        <v>118.43</v>
      </c>
      <c r="T13" s="115">
        <v>119.81</v>
      </c>
      <c r="U13" s="114">
        <v>117.33</v>
      </c>
      <c r="V13" s="113">
        <v>119.89</v>
      </c>
      <c r="W13" s="115">
        <v>111.81</v>
      </c>
      <c r="X13" s="114">
        <v>126.19</v>
      </c>
      <c r="Y13" s="113">
        <v>121.13</v>
      </c>
      <c r="Z13" s="115">
        <v>117.67</v>
      </c>
      <c r="AA13" s="114">
        <v>119.34</v>
      </c>
      <c r="AB13" s="113">
        <v>119.94</v>
      </c>
      <c r="AC13" s="119">
        <v>119.36</v>
      </c>
      <c r="AD13" s="114">
        <v>147.16999999999999</v>
      </c>
      <c r="AE13" s="142">
        <f>IPI!AD11</f>
        <v>104.240511</v>
      </c>
    </row>
    <row r="14" spans="1:31">
      <c r="A14" s="252" t="s">
        <v>33</v>
      </c>
      <c r="B14" s="253"/>
      <c r="C14" s="114">
        <v>171.27</v>
      </c>
      <c r="D14" s="113">
        <v>173.65</v>
      </c>
      <c r="E14" s="115">
        <v>179.1</v>
      </c>
      <c r="F14" s="114">
        <v>183.92</v>
      </c>
      <c r="G14" s="113">
        <v>185.71</v>
      </c>
      <c r="H14" s="115">
        <v>180.98</v>
      </c>
      <c r="I14" s="114">
        <v>176.46</v>
      </c>
      <c r="J14" s="113">
        <v>170.01</v>
      </c>
      <c r="K14" s="115">
        <v>165.64</v>
      </c>
      <c r="L14" s="114">
        <v>150.88999999999999</v>
      </c>
      <c r="M14" s="113">
        <v>144.85</v>
      </c>
      <c r="N14" s="115">
        <v>138.79</v>
      </c>
      <c r="O14" s="114">
        <v>155.97999999999999</v>
      </c>
      <c r="P14" s="113">
        <v>153.87</v>
      </c>
      <c r="Q14" s="115">
        <v>148.97999999999999</v>
      </c>
      <c r="R14" s="114">
        <v>148.54</v>
      </c>
      <c r="S14" s="113">
        <v>145.76</v>
      </c>
      <c r="T14" s="115">
        <v>146.05000000000001</v>
      </c>
      <c r="U14" s="114">
        <v>148.68</v>
      </c>
      <c r="V14" s="113">
        <v>149.22999999999999</v>
      </c>
      <c r="W14" s="115">
        <v>150.41999999999999</v>
      </c>
      <c r="X14" s="114">
        <v>147.61000000000001</v>
      </c>
      <c r="Y14" s="113">
        <v>142.69</v>
      </c>
      <c r="Z14" s="115">
        <v>139.99</v>
      </c>
      <c r="AA14" s="114">
        <v>136.15</v>
      </c>
      <c r="AB14" s="113">
        <v>134.33000000000001</v>
      </c>
      <c r="AC14" s="119">
        <v>131.91</v>
      </c>
      <c r="AD14" s="114">
        <v>100.84</v>
      </c>
      <c r="AE14" s="142">
        <f>IPI!AD12</f>
        <v>107.99</v>
      </c>
    </row>
    <row r="15" spans="1:31" ht="15" thickBot="1">
      <c r="A15" s="259" t="s">
        <v>34</v>
      </c>
      <c r="B15" s="260"/>
      <c r="C15" s="116">
        <v>60.55</v>
      </c>
      <c r="D15" s="117">
        <v>71.77</v>
      </c>
      <c r="E15" s="118">
        <v>91.95</v>
      </c>
      <c r="F15" s="116">
        <v>115.21</v>
      </c>
      <c r="G15" s="117">
        <v>139.9</v>
      </c>
      <c r="H15" s="118">
        <v>152.24</v>
      </c>
      <c r="I15" s="116">
        <v>142.08000000000001</v>
      </c>
      <c r="J15" s="117">
        <v>133.96</v>
      </c>
      <c r="K15" s="118">
        <v>129.9</v>
      </c>
      <c r="L15" s="116">
        <v>96.41</v>
      </c>
      <c r="M15" s="117">
        <v>75.75</v>
      </c>
      <c r="N15" s="118">
        <v>57.38</v>
      </c>
      <c r="O15" s="116">
        <v>59.15</v>
      </c>
      <c r="P15" s="117">
        <v>70.099999999999994</v>
      </c>
      <c r="Q15" s="118">
        <v>89.82</v>
      </c>
      <c r="R15" s="116">
        <v>113.29</v>
      </c>
      <c r="S15" s="117">
        <v>137.57</v>
      </c>
      <c r="T15" s="118">
        <v>149.69999999999999</v>
      </c>
      <c r="U15" s="116">
        <v>148.56</v>
      </c>
      <c r="V15" s="117">
        <v>147.74</v>
      </c>
      <c r="W15" s="118">
        <v>146.91999999999999</v>
      </c>
      <c r="X15" s="116">
        <v>115.24</v>
      </c>
      <c r="Y15" s="117">
        <v>90.54</v>
      </c>
      <c r="Z15" s="118">
        <v>88.97</v>
      </c>
      <c r="AA15" s="116">
        <v>70.290000000000006</v>
      </c>
      <c r="AB15" s="117">
        <v>75.209999999999994</v>
      </c>
      <c r="AC15" s="120">
        <v>93.65</v>
      </c>
      <c r="AD15" s="116">
        <v>96.77</v>
      </c>
      <c r="AE15" s="143">
        <f>IPI!AD13</f>
        <v>126.45</v>
      </c>
    </row>
    <row r="17" spans="1:28" ht="15" thickBot="1"/>
    <row r="18" spans="1:28" ht="29.25" customHeight="1">
      <c r="A18" s="256" t="s">
        <v>113</v>
      </c>
      <c r="B18" s="257"/>
      <c r="C18" s="257"/>
      <c r="D18" s="258"/>
      <c r="E18" s="1"/>
    </row>
    <row r="19" spans="1:28" ht="34.5" customHeight="1">
      <c r="A19" s="261" t="s">
        <v>31</v>
      </c>
      <c r="B19" s="263" t="s">
        <v>114</v>
      </c>
      <c r="C19" s="263"/>
      <c r="D19" s="125" t="s">
        <v>36</v>
      </c>
      <c r="Z19" s="30"/>
      <c r="AA19" s="30"/>
      <c r="AB19" s="30"/>
    </row>
    <row r="20" spans="1:28">
      <c r="A20" s="262"/>
      <c r="B20" s="60" t="s">
        <v>115</v>
      </c>
      <c r="C20" s="59" t="s">
        <v>116</v>
      </c>
      <c r="D20" s="126"/>
      <c r="N20" s="31"/>
      <c r="O20" s="31"/>
      <c r="P20" s="13"/>
      <c r="Z20" s="15"/>
      <c r="AA20" s="15"/>
      <c r="AB20" s="15"/>
    </row>
    <row r="21" spans="1:28">
      <c r="A21" s="127" t="s">
        <v>37</v>
      </c>
      <c r="B21" s="138">
        <f>IPI!E21</f>
        <v>-0.15523661486858106</v>
      </c>
      <c r="C21" s="139">
        <f>IPI!F21</f>
        <v>-0.21817749875737422</v>
      </c>
      <c r="D21" s="128">
        <v>100</v>
      </c>
      <c r="G21" s="70"/>
      <c r="H21" s="70"/>
      <c r="N21" s="13"/>
      <c r="O21" s="13"/>
      <c r="P21" s="13"/>
      <c r="Z21" s="15"/>
      <c r="AA21" s="15"/>
      <c r="AB21" s="15"/>
    </row>
    <row r="22" spans="1:28">
      <c r="A22" s="129" t="s">
        <v>32</v>
      </c>
      <c r="B22" s="140">
        <f>IPI!E22</f>
        <v>-0.1198132989951871</v>
      </c>
      <c r="C22" s="140">
        <f>IPI!F22</f>
        <v>-0.29169999999999996</v>
      </c>
      <c r="D22" s="130">
        <v>74.5</v>
      </c>
      <c r="G22" s="70"/>
      <c r="H22" s="70"/>
      <c r="N22" s="13"/>
      <c r="O22" s="13"/>
      <c r="P22" s="13"/>
      <c r="Z22" s="15"/>
      <c r="AA22" s="15"/>
      <c r="AB22" s="15"/>
    </row>
    <row r="23" spans="1:28">
      <c r="A23" s="129" t="s">
        <v>33</v>
      </c>
      <c r="B23" s="140">
        <f>IPI!E23</f>
        <v>-0.25912458836443469</v>
      </c>
      <c r="C23" s="140">
        <f>IPI!F23</f>
        <v>7.0904403014676626E-2</v>
      </c>
      <c r="D23" s="130">
        <v>22.6</v>
      </c>
      <c r="G23" s="70"/>
      <c r="H23" s="70"/>
      <c r="N23" s="13"/>
      <c r="O23" s="13"/>
      <c r="P23" s="13"/>
    </row>
    <row r="24" spans="1:28" ht="15" thickBot="1">
      <c r="A24" s="131" t="s">
        <v>34</v>
      </c>
      <c r="B24" s="141">
        <f>IPI!E24</f>
        <v>-8.0831576651886242E-2</v>
      </c>
      <c r="C24" s="141">
        <f>IPI!F24</f>
        <v>0.30670662395370474</v>
      </c>
      <c r="D24" s="132">
        <v>2.9</v>
      </c>
      <c r="G24" s="70"/>
      <c r="H24" s="70"/>
      <c r="N24" s="13"/>
      <c r="O24" s="13"/>
      <c r="P24" s="13"/>
    </row>
    <row r="25" spans="1:28">
      <c r="F25" s="3"/>
      <c r="G25" s="3"/>
    </row>
    <row r="28" spans="1:28" ht="30" customHeight="1" thickBot="1">
      <c r="A28" s="245" t="s">
        <v>38</v>
      </c>
      <c r="B28" s="245"/>
      <c r="C28" s="245"/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5"/>
      <c r="Q28" s="245"/>
      <c r="R28" s="245"/>
    </row>
    <row r="29" spans="1:28" ht="30" customHeight="1" thickBot="1">
      <c r="A29" s="246" t="s">
        <v>37</v>
      </c>
      <c r="B29" s="247">
        <v>2019</v>
      </c>
      <c r="C29" s="248"/>
      <c r="D29" s="248"/>
      <c r="E29" s="248"/>
      <c r="F29" s="248"/>
      <c r="G29" s="248"/>
      <c r="H29" s="248"/>
      <c r="I29" s="248"/>
      <c r="J29" s="248"/>
      <c r="K29" s="248"/>
      <c r="L29" s="248"/>
      <c r="M29" s="249"/>
      <c r="N29" s="196">
        <v>2020</v>
      </c>
      <c r="O29" s="197"/>
      <c r="P29" s="197"/>
      <c r="Q29" s="197"/>
      <c r="R29" s="198"/>
    </row>
    <row r="30" spans="1:28" ht="25.5" customHeight="1">
      <c r="A30" s="246"/>
      <c r="B30" s="133" t="s">
        <v>43</v>
      </c>
      <c r="C30" s="33" t="s">
        <v>19</v>
      </c>
      <c r="D30" s="33" t="s">
        <v>20</v>
      </c>
      <c r="E30" s="33" t="s">
        <v>21</v>
      </c>
      <c r="F30" s="33" t="s">
        <v>22</v>
      </c>
      <c r="G30" s="33" t="s">
        <v>23</v>
      </c>
      <c r="H30" s="33" t="s">
        <v>44</v>
      </c>
      <c r="I30" s="33" t="s">
        <v>25</v>
      </c>
      <c r="J30" s="33" t="s">
        <v>26</v>
      </c>
      <c r="K30" s="33" t="s">
        <v>27</v>
      </c>
      <c r="L30" s="33" t="s">
        <v>28</v>
      </c>
      <c r="M30" s="134" t="s">
        <v>29</v>
      </c>
      <c r="N30" s="32" t="s">
        <v>18</v>
      </c>
      <c r="O30" s="33" t="s">
        <v>19</v>
      </c>
      <c r="P30" s="33" t="s">
        <v>20</v>
      </c>
      <c r="Q30" s="33" t="s">
        <v>21</v>
      </c>
      <c r="R30" s="33" t="s">
        <v>22</v>
      </c>
    </row>
    <row r="31" spans="1:28" ht="25" customHeight="1">
      <c r="A31" s="246"/>
      <c r="B31" s="62">
        <f t="shared" ref="B31:N31" si="2">(O7-C7)/C7*100</f>
        <v>-0.85671205128354933</v>
      </c>
      <c r="C31" s="5">
        <f t="shared" si="2"/>
        <v>-2.035197881341118</v>
      </c>
      <c r="D31" s="5">
        <f t="shared" si="2"/>
        <v>-5.9637213763966148</v>
      </c>
      <c r="E31" s="5">
        <f t="shared" si="2"/>
        <v>-6.3804787795213409</v>
      </c>
      <c r="F31" s="5">
        <f t="shared" si="2"/>
        <v>-9.0020485176456457</v>
      </c>
      <c r="G31" s="5">
        <f t="shared" si="2"/>
        <v>-10.276833705458225</v>
      </c>
      <c r="H31" s="5">
        <f t="shared" si="2"/>
        <v>-9.1024040859277253</v>
      </c>
      <c r="I31" s="5">
        <f t="shared" si="2"/>
        <v>-7.2689872150142634</v>
      </c>
      <c r="J31" s="5">
        <f t="shared" si="2"/>
        <v>-11.2897234375032</v>
      </c>
      <c r="K31" s="5">
        <f t="shared" si="2"/>
        <v>-2.4529491830355679</v>
      </c>
      <c r="L31" s="5">
        <f t="shared" si="2"/>
        <v>-8.1037220007117252</v>
      </c>
      <c r="M31" s="63">
        <f t="shared" si="2"/>
        <v>-6.3464014616112117</v>
      </c>
      <c r="N31" s="61">
        <f t="shared" si="2"/>
        <v>-6.6784213830440642</v>
      </c>
      <c r="O31" s="5">
        <f t="shared" ref="O31" si="3">(AB7-P7)/P7*100</f>
        <v>-5.7210502566983639</v>
      </c>
      <c r="P31" s="5">
        <f t="shared" ref="P31" si="4">(AC7-Q7)/Q7*100</f>
        <v>-3.286180213463552</v>
      </c>
      <c r="Q31" s="5">
        <f>(AD7-R7)/R7*100</f>
        <v>7.0449605579978662</v>
      </c>
      <c r="R31" s="5">
        <f>(AE7-S7)/S7*100</f>
        <v>-15.523661486858106</v>
      </c>
    </row>
    <row r="33" spans="2:1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</sheetData>
  <mergeCells count="78">
    <mergeCell ref="X11:X12"/>
    <mergeCell ref="Y11:Y12"/>
    <mergeCell ref="P11:P12"/>
    <mergeCell ref="Q11:Q12"/>
    <mergeCell ref="U11:U12"/>
    <mergeCell ref="V11:V12"/>
    <mergeCell ref="W11:W12"/>
    <mergeCell ref="C4:N4"/>
    <mergeCell ref="O4:Z4"/>
    <mergeCell ref="A4:B7"/>
    <mergeCell ref="U5:U6"/>
    <mergeCell ref="V5:V6"/>
    <mergeCell ref="W5:W6"/>
    <mergeCell ref="X5:X6"/>
    <mergeCell ref="Y5:Y6"/>
    <mergeCell ref="P5:P6"/>
    <mergeCell ref="Q5:Q6"/>
    <mergeCell ref="R5:R6"/>
    <mergeCell ref="S5:S6"/>
    <mergeCell ref="Z5:Z6"/>
    <mergeCell ref="O5:O6"/>
    <mergeCell ref="H5:H6"/>
    <mergeCell ref="I5:I6"/>
    <mergeCell ref="O11:O12"/>
    <mergeCell ref="C11:C12"/>
    <mergeCell ref="AB5:AB6"/>
    <mergeCell ref="AC5:AC6"/>
    <mergeCell ref="R11:R12"/>
    <mergeCell ref="S11:S12"/>
    <mergeCell ref="T11:T12"/>
    <mergeCell ref="T5:T6"/>
    <mergeCell ref="Z11:Z12"/>
    <mergeCell ref="AA11:AA12"/>
    <mergeCell ref="AB11:AB12"/>
    <mergeCell ref="AC11:AC12"/>
    <mergeCell ref="C10:N10"/>
    <mergeCell ref="O10:Z10"/>
    <mergeCell ref="AA5:AA6"/>
    <mergeCell ref="G5:G6"/>
    <mergeCell ref="K11:K12"/>
    <mergeCell ref="G11:G12"/>
    <mergeCell ref="H11:H12"/>
    <mergeCell ref="A10:B12"/>
    <mergeCell ref="D11:D12"/>
    <mergeCell ref="E11:E12"/>
    <mergeCell ref="F11:F12"/>
    <mergeCell ref="AA4:AE4"/>
    <mergeCell ref="A3:AE3"/>
    <mergeCell ref="AA10:AE10"/>
    <mergeCell ref="AD5:AD6"/>
    <mergeCell ref="AD11:AD12"/>
    <mergeCell ref="N5:N6"/>
    <mergeCell ref="M5:M6"/>
    <mergeCell ref="N11:N12"/>
    <mergeCell ref="L11:L12"/>
    <mergeCell ref="M11:M12"/>
    <mergeCell ref="C5:C6"/>
    <mergeCell ref="D5:D6"/>
    <mergeCell ref="E5:E6"/>
    <mergeCell ref="F5:F6"/>
    <mergeCell ref="L5:L6"/>
    <mergeCell ref="J5:J6"/>
    <mergeCell ref="AE11:AE12"/>
    <mergeCell ref="A9:AE9"/>
    <mergeCell ref="N29:R29"/>
    <mergeCell ref="A28:R28"/>
    <mergeCell ref="AE5:AE6"/>
    <mergeCell ref="A29:A31"/>
    <mergeCell ref="B29:M29"/>
    <mergeCell ref="A13:B13"/>
    <mergeCell ref="A14:B14"/>
    <mergeCell ref="K5:K6"/>
    <mergeCell ref="A18:D18"/>
    <mergeCell ref="A15:B15"/>
    <mergeCell ref="A19:A20"/>
    <mergeCell ref="B19:C19"/>
    <mergeCell ref="I11:I12"/>
    <mergeCell ref="J11:J1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48"/>
  <sheetViews>
    <sheetView tabSelected="1" view="pageBreakPreview" topLeftCell="A2" zoomScale="150" zoomScaleNormal="150" zoomScaleSheetLayoutView="100" zoomScalePageLayoutView="150" workbookViewId="0">
      <pane xSplit="3" ySplit="3" topLeftCell="AL5" activePane="bottomRight" state="frozen"/>
      <selection activeCell="A2" sqref="A2"/>
      <selection pane="topRight" activeCell="C2" sqref="C2"/>
      <selection pane="bottomLeft" activeCell="A5" sqref="A5"/>
      <selection pane="bottomRight" activeCell="AZ24" sqref="AZ24"/>
    </sheetView>
  </sheetViews>
  <sheetFormatPr defaultColWidth="10.90625" defaultRowHeight="12.5"/>
  <cols>
    <col min="1" max="1" width="45.453125" style="149" customWidth="1"/>
    <col min="2" max="2" width="14.36328125" style="149" customWidth="1"/>
    <col min="3" max="3" width="11" style="149" bestFit="1" customWidth="1"/>
    <col min="4" max="4" width="12" style="149" bestFit="1" customWidth="1"/>
    <col min="5" max="5" width="12" style="149" customWidth="1"/>
    <col min="6" max="7" width="14.453125" style="149" customWidth="1"/>
    <col min="8" max="8" width="12" style="149" customWidth="1"/>
    <col min="9" max="10" width="14.453125" style="149" customWidth="1"/>
    <col min="11" max="11" width="12" style="149" customWidth="1"/>
    <col min="12" max="13" width="14.453125" style="149" customWidth="1"/>
    <col min="14" max="14" width="12" style="149" customWidth="1"/>
    <col min="15" max="16" width="14.453125" style="149" customWidth="1"/>
    <col min="17" max="17" width="12" style="149" customWidth="1"/>
    <col min="18" max="19" width="14.453125" style="149" customWidth="1"/>
    <col min="20" max="20" width="12" style="149" customWidth="1"/>
    <col min="21" max="22" width="14.453125" style="149" customWidth="1"/>
    <col min="23" max="23" width="12" style="149" customWidth="1"/>
    <col min="24" max="25" width="14.453125" style="149" customWidth="1"/>
    <col min="26" max="26" width="12" style="149" customWidth="1"/>
    <col min="27" max="28" width="14.453125" style="149" customWidth="1"/>
    <col min="29" max="29" width="12" style="149" customWidth="1"/>
    <col min="30" max="31" width="14.453125" style="149" customWidth="1"/>
    <col min="32" max="32" width="12" style="149" customWidth="1"/>
    <col min="33" max="34" width="14.453125" style="149" customWidth="1"/>
    <col min="35" max="35" width="12" style="149" customWidth="1"/>
    <col min="36" max="37" width="14.453125" style="149" customWidth="1"/>
    <col min="38" max="38" width="12" style="149" customWidth="1"/>
    <col min="39" max="40" width="14.453125" style="149" customWidth="1"/>
    <col min="41" max="41" width="12" style="149" customWidth="1"/>
    <col min="42" max="43" width="14.453125" style="149" customWidth="1"/>
    <col min="44" max="44" width="12" style="149" customWidth="1"/>
    <col min="45" max="46" width="14.453125" style="149" customWidth="1"/>
    <col min="47" max="47" width="12" style="149" customWidth="1"/>
    <col min="48" max="49" width="14.453125" style="149" customWidth="1"/>
    <col min="50" max="50" width="12" style="149" customWidth="1"/>
    <col min="51" max="51" width="13.36328125" style="149" bestFit="1" customWidth="1"/>
    <col min="52" max="52" width="13.08984375" style="149" customWidth="1"/>
    <col min="53" max="53" width="12" style="149" customWidth="1"/>
    <col min="54" max="54" width="13.36328125" style="149" bestFit="1" customWidth="1"/>
    <col min="55" max="55" width="35.453125" style="149" bestFit="1" customWidth="1"/>
    <col min="56" max="16384" width="10.90625" style="149"/>
  </cols>
  <sheetData>
    <row r="1" spans="1:56" ht="27" customHeight="1">
      <c r="A1" s="189" t="s">
        <v>59</v>
      </c>
      <c r="B1" s="189"/>
      <c r="C1" s="189"/>
      <c r="D1" s="157"/>
    </row>
    <row r="3" spans="1:56" s="178" customFormat="1" ht="15" customHeight="1">
      <c r="A3" s="190" t="s">
        <v>35</v>
      </c>
      <c r="B3" s="144">
        <v>2010</v>
      </c>
      <c r="C3" s="191" t="s">
        <v>60</v>
      </c>
      <c r="D3" s="192" t="s">
        <v>92</v>
      </c>
      <c r="E3" s="192"/>
      <c r="F3" s="192"/>
      <c r="G3" s="193" t="s">
        <v>94</v>
      </c>
      <c r="H3" s="193"/>
      <c r="I3" s="193"/>
      <c r="J3" s="188" t="s">
        <v>95</v>
      </c>
      <c r="K3" s="188"/>
      <c r="L3" s="188"/>
      <c r="M3" s="193" t="s">
        <v>93</v>
      </c>
      <c r="N3" s="193"/>
      <c r="O3" s="193"/>
      <c r="P3" s="188" t="s">
        <v>105</v>
      </c>
      <c r="Q3" s="188"/>
      <c r="R3" s="188"/>
      <c r="S3" s="193" t="s">
        <v>106</v>
      </c>
      <c r="T3" s="193"/>
      <c r="U3" s="193"/>
      <c r="V3" s="188" t="s">
        <v>107</v>
      </c>
      <c r="W3" s="188"/>
      <c r="X3" s="188"/>
      <c r="Y3" s="193" t="s">
        <v>96</v>
      </c>
      <c r="Z3" s="193"/>
      <c r="AA3" s="193"/>
      <c r="AB3" s="188" t="s">
        <v>104</v>
      </c>
      <c r="AC3" s="188"/>
      <c r="AD3" s="188"/>
      <c r="AE3" s="193" t="s">
        <v>103</v>
      </c>
      <c r="AF3" s="193"/>
      <c r="AG3" s="193"/>
      <c r="AH3" s="188" t="s">
        <v>102</v>
      </c>
      <c r="AI3" s="188"/>
      <c r="AJ3" s="188"/>
      <c r="AK3" s="193" t="s">
        <v>101</v>
      </c>
      <c r="AL3" s="193"/>
      <c r="AM3" s="193"/>
      <c r="AN3" s="188" t="s">
        <v>100</v>
      </c>
      <c r="AO3" s="188"/>
      <c r="AP3" s="188"/>
      <c r="AQ3" s="193" t="s">
        <v>99</v>
      </c>
      <c r="AR3" s="193"/>
      <c r="AS3" s="193"/>
      <c r="AT3" s="194" t="s">
        <v>98</v>
      </c>
      <c r="AU3" s="194"/>
      <c r="AV3" s="194"/>
      <c r="AW3" s="193" t="s">
        <v>97</v>
      </c>
      <c r="AX3" s="193"/>
      <c r="AY3" s="193"/>
      <c r="AZ3" s="194" t="s">
        <v>112</v>
      </c>
      <c r="BA3" s="194"/>
      <c r="BB3" s="194"/>
      <c r="BC3" s="195" t="s">
        <v>31</v>
      </c>
    </row>
    <row r="4" spans="1:56" s="178" customFormat="1" ht="13">
      <c r="A4" s="190"/>
      <c r="B4" s="144" t="s">
        <v>118</v>
      </c>
      <c r="C4" s="191"/>
      <c r="D4" s="146" t="s">
        <v>119</v>
      </c>
      <c r="E4" s="150" t="s">
        <v>62</v>
      </c>
      <c r="F4" s="151" t="s">
        <v>63</v>
      </c>
      <c r="G4" s="145" t="s">
        <v>119</v>
      </c>
      <c r="H4" s="170" t="s">
        <v>62</v>
      </c>
      <c r="I4" s="171" t="s">
        <v>63</v>
      </c>
      <c r="J4" s="146" t="s">
        <v>119</v>
      </c>
      <c r="K4" s="150" t="s">
        <v>62</v>
      </c>
      <c r="L4" s="151" t="s">
        <v>63</v>
      </c>
      <c r="M4" s="145" t="s">
        <v>119</v>
      </c>
      <c r="N4" s="170" t="s">
        <v>62</v>
      </c>
      <c r="O4" s="171" t="s">
        <v>63</v>
      </c>
      <c r="P4" s="146" t="s">
        <v>119</v>
      </c>
      <c r="Q4" s="150" t="s">
        <v>62</v>
      </c>
      <c r="R4" s="151" t="s">
        <v>63</v>
      </c>
      <c r="S4" s="145" t="s">
        <v>119</v>
      </c>
      <c r="T4" s="170" t="s">
        <v>62</v>
      </c>
      <c r="U4" s="171" t="s">
        <v>63</v>
      </c>
      <c r="V4" s="146" t="s">
        <v>119</v>
      </c>
      <c r="W4" s="150" t="s">
        <v>62</v>
      </c>
      <c r="X4" s="151" t="s">
        <v>63</v>
      </c>
      <c r="Y4" s="145" t="s">
        <v>119</v>
      </c>
      <c r="Z4" s="170" t="s">
        <v>62</v>
      </c>
      <c r="AA4" s="171" t="s">
        <v>63</v>
      </c>
      <c r="AB4" s="146" t="s">
        <v>119</v>
      </c>
      <c r="AC4" s="150" t="s">
        <v>62</v>
      </c>
      <c r="AD4" s="151" t="s">
        <v>63</v>
      </c>
      <c r="AE4" s="145" t="s">
        <v>119</v>
      </c>
      <c r="AF4" s="170" t="s">
        <v>62</v>
      </c>
      <c r="AG4" s="171" t="s">
        <v>63</v>
      </c>
      <c r="AH4" s="146" t="s">
        <v>119</v>
      </c>
      <c r="AI4" s="150" t="s">
        <v>62</v>
      </c>
      <c r="AJ4" s="151" t="s">
        <v>63</v>
      </c>
      <c r="AK4" s="145" t="s">
        <v>119</v>
      </c>
      <c r="AL4" s="170" t="s">
        <v>62</v>
      </c>
      <c r="AM4" s="171" t="s">
        <v>63</v>
      </c>
      <c r="AN4" s="146" t="s">
        <v>119</v>
      </c>
      <c r="AO4" s="150" t="s">
        <v>62</v>
      </c>
      <c r="AP4" s="151" t="s">
        <v>63</v>
      </c>
      <c r="AQ4" s="145" t="s">
        <v>119</v>
      </c>
      <c r="AR4" s="170" t="s">
        <v>62</v>
      </c>
      <c r="AS4" s="171" t="s">
        <v>63</v>
      </c>
      <c r="AT4" s="181" t="s">
        <v>119</v>
      </c>
      <c r="AU4" s="182" t="s">
        <v>62</v>
      </c>
      <c r="AV4" s="183" t="s">
        <v>63</v>
      </c>
      <c r="AW4" s="145" t="s">
        <v>119</v>
      </c>
      <c r="AX4" s="170" t="s">
        <v>62</v>
      </c>
      <c r="AY4" s="171" t="s">
        <v>63</v>
      </c>
      <c r="AZ4" s="181" t="s">
        <v>119</v>
      </c>
      <c r="BA4" s="182" t="s">
        <v>62</v>
      </c>
      <c r="BB4" s="183" t="s">
        <v>63</v>
      </c>
      <c r="BC4" s="195"/>
    </row>
    <row r="5" spans="1:56" s="178" customFormat="1" ht="22" customHeight="1">
      <c r="A5" s="136" t="s">
        <v>123</v>
      </c>
      <c r="B5" s="163">
        <v>244224</v>
      </c>
      <c r="C5" s="160">
        <v>1</v>
      </c>
      <c r="D5" s="165">
        <v>306379</v>
      </c>
      <c r="E5" s="166">
        <f>D5/$B5*100</f>
        <v>125.44999672431867</v>
      </c>
      <c r="F5" s="167">
        <f>E5*$C5</f>
        <v>125.44999672431867</v>
      </c>
      <c r="G5" s="172">
        <v>303180</v>
      </c>
      <c r="H5" s="173">
        <f>G5/$B5*100</f>
        <v>124.14013364779875</v>
      </c>
      <c r="I5" s="174">
        <f>H5*$C5</f>
        <v>124.14013364779875</v>
      </c>
      <c r="J5" s="165">
        <v>292751</v>
      </c>
      <c r="K5" s="166">
        <f>J5/$B5*100</f>
        <v>119.86987355870021</v>
      </c>
      <c r="L5" s="167">
        <f>K5*$C5</f>
        <v>119.86987355870021</v>
      </c>
      <c r="M5" s="172">
        <v>293337</v>
      </c>
      <c r="N5" s="173">
        <f>M5/$B5*100</f>
        <v>120.10981721698113</v>
      </c>
      <c r="O5" s="174">
        <f>N5*$C5</f>
        <v>120.10981721698113</v>
      </c>
      <c r="P5" s="165">
        <v>289235</v>
      </c>
      <c r="Q5" s="166">
        <f>P5/$B5*100</f>
        <v>118.43021160901468</v>
      </c>
      <c r="R5" s="167">
        <f>Q5*$C5</f>
        <v>118.43021160901468</v>
      </c>
      <c r="S5" s="172">
        <v>292605</v>
      </c>
      <c r="T5" s="173">
        <f>S5/$B5*100</f>
        <v>119.81009237421382</v>
      </c>
      <c r="U5" s="174">
        <f>T5*$C5</f>
        <v>119.81009237421382</v>
      </c>
      <c r="V5" s="165">
        <v>286548</v>
      </c>
      <c r="W5" s="166">
        <f>V5/$B5*100</f>
        <v>117.32999213836477</v>
      </c>
      <c r="X5" s="167">
        <f>W5*$C5</f>
        <v>117.32999213836477</v>
      </c>
      <c r="Y5" s="172">
        <v>292800</v>
      </c>
      <c r="Z5" s="173">
        <f>Y5/$B5*100</f>
        <v>119.88993710691824</v>
      </c>
      <c r="AA5" s="174">
        <f>Z5*$C5</f>
        <v>119.88993710691824</v>
      </c>
      <c r="AB5" s="165">
        <v>273067</v>
      </c>
      <c r="AC5" s="166">
        <f>AB5/$B5*100</f>
        <v>111.81005961740043</v>
      </c>
      <c r="AD5" s="167">
        <f>AC5*$C5</f>
        <v>111.81005961740043</v>
      </c>
      <c r="AE5" s="172">
        <v>308180</v>
      </c>
      <c r="AF5" s="173">
        <f>AE5/$B5*100</f>
        <v>126.18743448637318</v>
      </c>
      <c r="AG5" s="174">
        <f>AF5*$C5</f>
        <v>126.18743448637318</v>
      </c>
      <c r="AH5" s="165">
        <v>295829</v>
      </c>
      <c r="AI5" s="166">
        <f>AH5/$B5*100</f>
        <v>121.13019195492663</v>
      </c>
      <c r="AJ5" s="167">
        <f>AI5*$C5</f>
        <v>121.13019195492663</v>
      </c>
      <c r="AK5" s="172">
        <v>287378</v>
      </c>
      <c r="AL5" s="173">
        <f>AK5/$B5*100</f>
        <v>117.66984407756813</v>
      </c>
      <c r="AM5" s="174">
        <f>AL5*$C5</f>
        <v>117.66984407756813</v>
      </c>
      <c r="AN5" s="165">
        <v>291457</v>
      </c>
      <c r="AO5" s="166">
        <f>AN5/$B5*100</f>
        <v>119.34003210167714</v>
      </c>
      <c r="AP5" s="167">
        <f>AO5*$C5</f>
        <v>119.34003210167714</v>
      </c>
      <c r="AQ5" s="172">
        <v>292922</v>
      </c>
      <c r="AR5" s="173">
        <f>AQ5/$B5*100</f>
        <v>119.93989124737945</v>
      </c>
      <c r="AS5" s="174">
        <f>AR5*$C5</f>
        <v>119.93989124737945</v>
      </c>
      <c r="AT5" s="184">
        <v>291506</v>
      </c>
      <c r="AU5" s="177">
        <f>AT5/$B5*100</f>
        <v>119.36009564989519</v>
      </c>
      <c r="AV5" s="180">
        <f>AU5*$C5</f>
        <v>119.36009564989519</v>
      </c>
      <c r="AW5" s="172">
        <v>359424</v>
      </c>
      <c r="AX5" s="173">
        <f>AW5/$B5*100</f>
        <v>147.16981132075472</v>
      </c>
      <c r="AY5" s="174">
        <f>AX5*$C5</f>
        <v>147.16981132075472</v>
      </c>
      <c r="AZ5" s="184">
        <v>254580</v>
      </c>
      <c r="BA5" s="177">
        <f>AZ5/$B5*100</f>
        <v>104.24036949685535</v>
      </c>
      <c r="BB5" s="180">
        <f>BA5*$C5</f>
        <v>104.24036949685535</v>
      </c>
      <c r="BC5" s="137" t="s">
        <v>121</v>
      </c>
    </row>
    <row r="6" spans="1:56" s="178" customFormat="1" ht="18" customHeight="1">
      <c r="A6" s="158" t="s">
        <v>64</v>
      </c>
      <c r="B6" s="163">
        <v>3514</v>
      </c>
      <c r="C6" s="108">
        <v>0.2773669895897381</v>
      </c>
      <c r="D6" s="148">
        <v>6585.3611505493764</v>
      </c>
      <c r="E6" s="152">
        <f>D6/B6*100</f>
        <v>187.40356148404601</v>
      </c>
      <c r="F6" s="161">
        <f>E6*$C6</f>
        <v>51.979561687225235</v>
      </c>
      <c r="G6" s="175">
        <v>6508.9162760707832</v>
      </c>
      <c r="H6" s="175">
        <f>G6/$B6*100</f>
        <v>185.22812396331199</v>
      </c>
      <c r="I6" s="172">
        <f>H6*$C6</f>
        <v>51.376167131058672</v>
      </c>
      <c r="J6" s="164">
        <v>6143.5402668415682</v>
      </c>
      <c r="K6" s="152">
        <f>J6/$B6*100</f>
        <v>174.83040030852499</v>
      </c>
      <c r="L6" s="161">
        <f>K6*$C6</f>
        <v>48.492181822344392</v>
      </c>
      <c r="M6" s="175">
        <v>6071.0763505051054</v>
      </c>
      <c r="N6" s="175">
        <f>M6/$B6*100</f>
        <v>172.76825129496601</v>
      </c>
      <c r="O6" s="172">
        <f>N6*$C6</f>
        <v>47.920209758368095</v>
      </c>
      <c r="P6" s="164">
        <v>5688.9041831779969</v>
      </c>
      <c r="Q6" s="152">
        <f>P6/$B6*100</f>
        <v>161.892549322083</v>
      </c>
      <c r="R6" s="161">
        <f>Q6*$C6</f>
        <v>44.903649042474356</v>
      </c>
      <c r="S6" s="175">
        <v>5809.6126820802492</v>
      </c>
      <c r="T6" s="175">
        <f>S6/$B6*100</f>
        <v>165.327623280599</v>
      </c>
      <c r="U6" s="172">
        <f>T6*$C6</f>
        <v>45.856425165366048</v>
      </c>
      <c r="V6" s="164">
        <v>6029.5959395510599</v>
      </c>
      <c r="W6" s="152">
        <f>V6/$B6*100</f>
        <v>171.58781842774786</v>
      </c>
      <c r="X6" s="161">
        <f>W6*$C6</f>
        <v>47.592796647575014</v>
      </c>
      <c r="Y6" s="175">
        <v>5845.7385066089682</v>
      </c>
      <c r="Z6" s="175">
        <f>Y6/$B6*100</f>
        <v>166.35567747891201</v>
      </c>
      <c r="AA6" s="172">
        <f>Z6*$C6</f>
        <v>46.141573463487219</v>
      </c>
      <c r="AB6" s="164">
        <v>5969.8969698525334</v>
      </c>
      <c r="AC6" s="152">
        <f>AB6/$B6*100</f>
        <v>169.88892913638398</v>
      </c>
      <c r="AD6" s="161">
        <f>AC6*$C6</f>
        <v>47.121580839183167</v>
      </c>
      <c r="AE6" s="175">
        <v>5828.3232360510083</v>
      </c>
      <c r="AF6" s="175">
        <f>AE6/$B6*100</f>
        <v>165.86008070719998</v>
      </c>
      <c r="AG6" s="172">
        <f>AF6*$C6</f>
        <v>46.004111278867057</v>
      </c>
      <c r="AH6" s="164">
        <v>5638.9201633197445</v>
      </c>
      <c r="AI6" s="152">
        <f>AH6/$B6*100</f>
        <v>160.47012416960001</v>
      </c>
      <c r="AJ6" s="161">
        <f>AI6*$C6</f>
        <v>44.509115260013424</v>
      </c>
      <c r="AK6" s="175">
        <v>5345.2235850943998</v>
      </c>
      <c r="AL6" s="175">
        <f>AK6/$B6*100</f>
        <v>152.11222495999999</v>
      </c>
      <c r="AM6" s="172">
        <f>AL6*$C6</f>
        <v>42.190909916952215</v>
      </c>
      <c r="AN6" s="164">
        <v>5204.5950536608007</v>
      </c>
      <c r="AO6" s="152">
        <f>AN6/$B6*100</f>
        <v>148.11027472000004</v>
      </c>
      <c r="AP6" s="161">
        <f>AO6*$C6</f>
        <v>41.080901026395502</v>
      </c>
      <c r="AQ6" s="175">
        <v>5171.5133187199999</v>
      </c>
      <c r="AR6" s="175">
        <f>AQ6/$B6*100</f>
        <v>147.168848</v>
      </c>
      <c r="AS6" s="172">
        <f>AR6*$C6</f>
        <v>40.819780331149751</v>
      </c>
      <c r="AT6" s="185">
        <v>5124.7051520000005</v>
      </c>
      <c r="AU6" s="185">
        <f>AT6/$B6*100</f>
        <v>145.83680000000001</v>
      </c>
      <c r="AV6" s="184">
        <f>AU6*$C6</f>
        <v>40.450314187400721</v>
      </c>
      <c r="AW6" s="175">
        <v>3680.9129459352248</v>
      </c>
      <c r="AX6" s="175">
        <f>AW6/$B6*100</f>
        <v>104.74994154624999</v>
      </c>
      <c r="AY6" s="172">
        <f>AX6*$C6</f>
        <v>29.054175946384394</v>
      </c>
      <c r="AZ6" s="185">
        <v>3974.4021602051521</v>
      </c>
      <c r="BA6" s="185">
        <f>AZ6/$B6*100</f>
        <v>113.10193967572999</v>
      </c>
      <c r="BB6" s="184">
        <f>BA6*$C6</f>
        <v>31.370744524617386</v>
      </c>
      <c r="BC6" s="159" t="s">
        <v>65</v>
      </c>
      <c r="BD6" s="179"/>
    </row>
    <row r="7" spans="1:56" s="178" customFormat="1" ht="18" customHeight="1">
      <c r="A7" s="158" t="s">
        <v>66</v>
      </c>
      <c r="B7" s="163">
        <v>626</v>
      </c>
      <c r="C7" s="108">
        <v>0.2445549476167386</v>
      </c>
      <c r="D7" s="148">
        <v>1071.1375892585875</v>
      </c>
      <c r="E7" s="152">
        <f t="shared" ref="E7:E18" si="0">D7/B7*100</f>
        <v>171.108241095621</v>
      </c>
      <c r="F7" s="161">
        <f t="shared" ref="F7:F18" si="1">E7*$C7</f>
        <v>41.845366937931871</v>
      </c>
      <c r="G7" s="175">
        <v>1044.1698632822079</v>
      </c>
      <c r="H7" s="175">
        <f t="shared" ref="H7:H18" si="2">G7/$B7*100</f>
        <v>166.80029764891501</v>
      </c>
      <c r="I7" s="172">
        <f t="shared" ref="I7:I18" si="3">H7*$C7</f>
        <v>40.791838053986815</v>
      </c>
      <c r="J7" s="164">
        <v>1012.1993791686173</v>
      </c>
      <c r="K7" s="152">
        <f t="shared" ref="K7:K18" si="4">J7/$B7*100</f>
        <v>161.69319156048198</v>
      </c>
      <c r="L7" s="161">
        <f t="shared" ref="L7:L18" si="5">K7*$C7</f>
        <v>39.54286999205695</v>
      </c>
      <c r="M7" s="175">
        <v>1044.3534918075729</v>
      </c>
      <c r="N7" s="175">
        <f t="shared" ref="N7:N18" si="6">M7/$B7*100</f>
        <v>166.82963127916503</v>
      </c>
      <c r="O7" s="172">
        <f t="shared" ref="O7:O18" si="7">N7*$C7</f>
        <v>40.799011738396018</v>
      </c>
      <c r="P7" s="164">
        <v>988.33708796512963</v>
      </c>
      <c r="Q7" s="152">
        <f t="shared" ref="Q7:Q18" si="8">P7/$B7*100</f>
        <v>157.88132395609099</v>
      </c>
      <c r="R7" s="161">
        <f t="shared" ref="R7:R18" si="9">Q7*$C7</f>
        <v>38.610658909743172</v>
      </c>
      <c r="S7" s="175">
        <v>979.049225264749</v>
      </c>
      <c r="T7" s="175">
        <f t="shared" ref="T7:T18" si="10">S7/$B7*100</f>
        <v>156.39763981864999</v>
      </c>
      <c r="U7" s="172">
        <f t="shared" ref="U7:U18" si="11">T7*$C7</f>
        <v>38.2478166132315</v>
      </c>
      <c r="V7" s="164">
        <v>1006.5909060868669</v>
      </c>
      <c r="W7" s="152">
        <f t="shared" ref="W7:W18" si="12">V7/$B7*100</f>
        <v>160.79726934294999</v>
      </c>
      <c r="X7" s="161">
        <f t="shared" ref="X7:X18" si="13">W7*$C7</f>
        <v>39.323767781079745</v>
      </c>
      <c r="Y7" s="175">
        <v>1024.5369169608293</v>
      </c>
      <c r="Z7" s="175">
        <f t="shared" ref="Z7:Z18" si="14">Y7/$B7*100</f>
        <v>163.66404424294399</v>
      </c>
      <c r="AA7" s="172">
        <f t="shared" ref="AA7:AA18" si="15">Z7*$C7</f>
        <v>40.024851766576752</v>
      </c>
      <c r="AB7" s="164">
        <v>1036.9304777492582</v>
      </c>
      <c r="AC7" s="152">
        <f t="shared" ref="AC7:AC18" si="16">AB7/$B7*100</f>
        <v>165.643846285824</v>
      </c>
      <c r="AD7" s="161">
        <f t="shared" ref="AD7:AD18" si="17">AC7*$C7</f>
        <v>40.509022151464791</v>
      </c>
      <c r="AE7" s="175">
        <v>1024.8772622049282</v>
      </c>
      <c r="AF7" s="175">
        <f t="shared" ref="AF7:AF18" si="18">AE7/$B7*100</f>
        <v>163.71841249280004</v>
      </c>
      <c r="AG7" s="172">
        <f t="shared" ref="AG7:AG18" si="19">AF7*$C7</f>
        <v>40.038147791072319</v>
      </c>
      <c r="AH7" s="164">
        <v>991.68558595788795</v>
      </c>
      <c r="AI7" s="152">
        <f t="shared" ref="AI7:AI18" si="20">AH7/$B7*100</f>
        <v>158.4162277888</v>
      </c>
      <c r="AJ7" s="161">
        <f t="shared" ref="AJ7:AJ18" si="21">AI7*$C7</f>
        <v>38.741472288531313</v>
      </c>
      <c r="AK7" s="175">
        <v>1012.4595555328</v>
      </c>
      <c r="AL7" s="175">
        <f t="shared" ref="AL7:AL18" si="22">AK7/$B7*100</f>
        <v>161.73475328000001</v>
      </c>
      <c r="AM7" s="172">
        <f t="shared" ref="AM7:AM18" si="23">AL7*$C7</f>
        <v>39.553034116196542</v>
      </c>
      <c r="AN7" s="164">
        <v>958.5522896896</v>
      </c>
      <c r="AO7" s="152">
        <f t="shared" ref="AO7:AO18" si="24">AN7/$B7*100</f>
        <v>153.12336895999999</v>
      </c>
      <c r="AP7" s="161">
        <f t="shared" ref="AP7:AP18" si="25">AO7*$C7</f>
        <v>37.447077474911339</v>
      </c>
      <c r="AQ7" s="175">
        <v>951.95329216000016</v>
      </c>
      <c r="AR7" s="175">
        <f t="shared" ref="AR7:AR18" si="26">AQ7/$B7*100</f>
        <v>152.06921600000004</v>
      </c>
      <c r="AS7" s="172">
        <f t="shared" ref="AS7:AS18" si="27">AR7*$C7</f>
        <v>37.189279152998516</v>
      </c>
      <c r="AT7" s="185">
        <v>943.29686399999991</v>
      </c>
      <c r="AU7" s="185">
        <f t="shared" ref="AU7:AU18" si="28">AT7/$B7*100</f>
        <v>150.68639999999996</v>
      </c>
      <c r="AV7" s="184">
        <f t="shared" ref="AV7:AV18" si="29">AU7*$C7</f>
        <v>36.85110465855491</v>
      </c>
      <c r="AW7" s="175">
        <v>810.26344899500009</v>
      </c>
      <c r="AX7" s="175">
        <f t="shared" ref="AX7:AX18" si="30">AW7/$B7*100</f>
        <v>129.43505575</v>
      </c>
      <c r="AY7" s="172">
        <f t="shared" ref="AY7:AY18" si="31">AX7*$C7</f>
        <v>31.653983278710893</v>
      </c>
      <c r="AZ7" s="185">
        <v>837.29002415806508</v>
      </c>
      <c r="BA7" s="185">
        <f t="shared" ref="BA7:BA18" si="32">AZ7/$B7*100</f>
        <v>133.75240002525001</v>
      </c>
      <c r="BB7" s="184">
        <f t="shared" ref="BB7:BB18" si="33">BA7*$C7</f>
        <v>32.709811181788083</v>
      </c>
      <c r="BC7" s="159" t="s">
        <v>67</v>
      </c>
      <c r="BD7" s="179"/>
    </row>
    <row r="8" spans="1:56" s="178" customFormat="1" ht="18" customHeight="1">
      <c r="A8" s="158" t="s">
        <v>68</v>
      </c>
      <c r="B8" s="163">
        <v>11567</v>
      </c>
      <c r="C8" s="108">
        <v>0.11212678865021304</v>
      </c>
      <c r="D8" s="148">
        <v>19550.961716246871</v>
      </c>
      <c r="E8" s="152">
        <f t="shared" si="0"/>
        <v>169.023616462755</v>
      </c>
      <c r="F8" s="161">
        <f t="shared" si="1"/>
        <v>18.952075320014</v>
      </c>
      <c r="G8" s="175">
        <v>18571.673310851103</v>
      </c>
      <c r="H8" s="175">
        <f t="shared" si="2"/>
        <v>160.557390082572</v>
      </c>
      <c r="I8" s="172">
        <f t="shared" si="3"/>
        <v>18.002784544018361</v>
      </c>
      <c r="J8" s="164">
        <v>18960.454230554275</v>
      </c>
      <c r="K8" s="152">
        <f t="shared" si="4"/>
        <v>163.91851154624598</v>
      </c>
      <c r="L8" s="161">
        <f t="shared" si="5"/>
        <v>18.379656300003429</v>
      </c>
      <c r="M8" s="175">
        <v>19494.515387269865</v>
      </c>
      <c r="N8" s="175">
        <f t="shared" si="6"/>
        <v>168.53562191812799</v>
      </c>
      <c r="O8" s="172">
        <f t="shared" si="7"/>
        <v>18.897358058846148</v>
      </c>
      <c r="P8" s="164">
        <v>19856.953456397838</v>
      </c>
      <c r="Q8" s="152">
        <f t="shared" si="8"/>
        <v>171.66900195727359</v>
      </c>
      <c r="R8" s="161">
        <f t="shared" si="9"/>
        <v>19.248693900256225</v>
      </c>
      <c r="S8" s="175">
        <v>19904.664445869195</v>
      </c>
      <c r="T8" s="175">
        <f t="shared" si="10"/>
        <v>172.08147701105901</v>
      </c>
      <c r="U8" s="172">
        <f t="shared" si="11"/>
        <v>19.294943403435507</v>
      </c>
      <c r="V8" s="164">
        <v>19093.224477305615</v>
      </c>
      <c r="W8" s="152">
        <f t="shared" si="12"/>
        <v>165.06634803584001</v>
      </c>
      <c r="X8" s="161">
        <f t="shared" si="13"/>
        <v>18.508359519477143</v>
      </c>
      <c r="Y8" s="175">
        <v>19780.810697074034</v>
      </c>
      <c r="Z8" s="175">
        <f t="shared" si="14"/>
        <v>171.01072617855999</v>
      </c>
      <c r="AA8" s="172">
        <f t="shared" si="15"/>
        <v>19.174883551142852</v>
      </c>
      <c r="AB8" s="164">
        <v>19376.923810820481</v>
      </c>
      <c r="AC8" s="152">
        <f t="shared" si="16"/>
        <v>167.51900934400001</v>
      </c>
      <c r="AD8" s="161">
        <f t="shared" si="17"/>
        <v>18.783368555607751</v>
      </c>
      <c r="AE8" s="175">
        <v>18568.265997340033</v>
      </c>
      <c r="AF8" s="175">
        <f t="shared" si="18"/>
        <v>160.52793288960001</v>
      </c>
      <c r="AG8" s="172">
        <f t="shared" si="19"/>
        <v>17.999481603567762</v>
      </c>
      <c r="AH8" s="164">
        <v>17484.7883912576</v>
      </c>
      <c r="AI8" s="152">
        <f t="shared" si="20"/>
        <v>151.16096128000001</v>
      </c>
      <c r="AJ8" s="161">
        <f t="shared" si="21"/>
        <v>16.949193157605599</v>
      </c>
      <c r="AK8" s="175">
        <v>16728.167565171199</v>
      </c>
      <c r="AL8" s="175">
        <f t="shared" si="22"/>
        <v>144.61975935999999</v>
      </c>
      <c r="AM8" s="172">
        <f t="shared" si="23"/>
        <v>16.215749192403386</v>
      </c>
      <c r="AN8" s="164">
        <v>17236.520521676797</v>
      </c>
      <c r="AO8" s="152">
        <f t="shared" si="24"/>
        <v>149.01461503999997</v>
      </c>
      <c r="AP8" s="161">
        <f t="shared" si="25"/>
        <v>16.708530246382935</v>
      </c>
      <c r="AQ8" s="175">
        <v>16670.38260864</v>
      </c>
      <c r="AR8" s="175">
        <f t="shared" si="26"/>
        <v>144.120192</v>
      </c>
      <c r="AS8" s="172">
        <f t="shared" si="27"/>
        <v>16.159734308612126</v>
      </c>
      <c r="AT8" s="185">
        <v>16577.639328000001</v>
      </c>
      <c r="AU8" s="185">
        <f t="shared" si="28"/>
        <v>143.3184</v>
      </c>
      <c r="AV8" s="184">
        <f t="shared" si="29"/>
        <v>16.069831946486694</v>
      </c>
      <c r="AW8" s="175">
        <v>15506.458359266881</v>
      </c>
      <c r="AX8" s="175">
        <f t="shared" si="30"/>
        <v>134.05773631250005</v>
      </c>
      <c r="AY8" s="172">
        <f t="shared" si="31"/>
        <v>15.031463466437684</v>
      </c>
      <c r="AZ8" s="185">
        <v>16252.865650440865</v>
      </c>
      <c r="BA8" s="185">
        <f t="shared" si="32"/>
        <v>140.51063932256304</v>
      </c>
      <c r="BB8" s="184">
        <f t="shared" si="33"/>
        <v>15.755006758427339</v>
      </c>
      <c r="BC8" s="159" t="s">
        <v>69</v>
      </c>
      <c r="BD8" s="179"/>
    </row>
    <row r="9" spans="1:56" s="178" customFormat="1" ht="18" customHeight="1">
      <c r="A9" s="158" t="s">
        <v>70</v>
      </c>
      <c r="B9" s="163">
        <v>4112</v>
      </c>
      <c r="C9" s="108">
        <v>6.1101303139526546E-2</v>
      </c>
      <c r="D9" s="148">
        <v>6459.985057684914</v>
      </c>
      <c r="E9" s="152">
        <f t="shared" si="0"/>
        <v>157.10080393202611</v>
      </c>
      <c r="F9" s="161">
        <f t="shared" si="1"/>
        <v>9.5990638445140508</v>
      </c>
      <c r="G9" s="175">
        <v>6152.3667216046797</v>
      </c>
      <c r="H9" s="175">
        <f t="shared" si="2"/>
        <v>149.61981326859629</v>
      </c>
      <c r="I9" s="172">
        <f t="shared" si="3"/>
        <v>9.1419655662038579</v>
      </c>
      <c r="J9" s="164">
        <v>6010.3689681533115</v>
      </c>
      <c r="K9" s="152">
        <f t="shared" si="4"/>
        <v>146.16656050956496</v>
      </c>
      <c r="L9" s="161">
        <f t="shared" si="5"/>
        <v>8.930967322556878</v>
      </c>
      <c r="M9" s="175">
        <v>5749.8754407520355</v>
      </c>
      <c r="N9" s="175">
        <f t="shared" si="6"/>
        <v>139.83160118560397</v>
      </c>
      <c r="O9" s="172">
        <f t="shared" si="7"/>
        <v>8.5438930525269683</v>
      </c>
      <c r="P9" s="164">
        <v>6317.2762060923733</v>
      </c>
      <c r="Q9" s="152">
        <f t="shared" si="8"/>
        <v>153.63025793026199</v>
      </c>
      <c r="R9" s="161">
        <f t="shared" si="9"/>
        <v>9.3870089612005891</v>
      </c>
      <c r="S9" s="175">
        <v>6037.6701990014981</v>
      </c>
      <c r="T9" s="175">
        <f t="shared" si="10"/>
        <v>146.83050094847999</v>
      </c>
      <c r="U9" s="172">
        <f t="shared" si="11"/>
        <v>8.9715349485816169</v>
      </c>
      <c r="V9" s="164">
        <v>6144.2587983555113</v>
      </c>
      <c r="W9" s="152">
        <f t="shared" si="12"/>
        <v>149.42263614677799</v>
      </c>
      <c r="X9" s="161">
        <f t="shared" si="13"/>
        <v>9.1299177871114594</v>
      </c>
      <c r="Y9" s="175">
        <v>5861.8157271859191</v>
      </c>
      <c r="Z9" s="175">
        <f t="shared" si="14"/>
        <v>142.55388441599999</v>
      </c>
      <c r="AA9" s="172">
        <f t="shared" si="15"/>
        <v>8.7102281054190449</v>
      </c>
      <c r="AB9" s="164">
        <v>6938.2809392417585</v>
      </c>
      <c r="AC9" s="152">
        <f t="shared" si="16"/>
        <v>168.73251311385599</v>
      </c>
      <c r="AD9" s="161">
        <f t="shared" si="17"/>
        <v>10.309776433263853</v>
      </c>
      <c r="AE9" s="175">
        <v>6567.0069002240016</v>
      </c>
      <c r="AF9" s="175">
        <f t="shared" si="18"/>
        <v>159.70347520000004</v>
      </c>
      <c r="AG9" s="172">
        <f t="shared" si="19"/>
        <v>9.7580904506310624</v>
      </c>
      <c r="AH9" s="164">
        <v>6585.0590744535039</v>
      </c>
      <c r="AI9" s="152">
        <f t="shared" si="20"/>
        <v>160.14248721919998</v>
      </c>
      <c r="AJ9" s="161">
        <f t="shared" si="21"/>
        <v>9.7849146570980938</v>
      </c>
      <c r="AK9" s="175">
        <v>6320.2869002240013</v>
      </c>
      <c r="AL9" s="175">
        <f t="shared" si="22"/>
        <v>153.70347520000001</v>
      </c>
      <c r="AM9" s="172">
        <f t="shared" si="23"/>
        <v>9.3914826317939006</v>
      </c>
      <c r="AN9" s="164">
        <v>5794.1725929472004</v>
      </c>
      <c r="AO9" s="152">
        <f t="shared" si="24"/>
        <v>140.90886656000001</v>
      </c>
      <c r="AP9" s="161">
        <f t="shared" si="25"/>
        <v>8.6097153707296563</v>
      </c>
      <c r="AQ9" s="175">
        <v>5745.7153638399996</v>
      </c>
      <c r="AR9" s="175">
        <f t="shared" si="26"/>
        <v>139.73043200000001</v>
      </c>
      <c r="AS9" s="172">
        <f t="shared" si="27"/>
        <v>8.5377114834490015</v>
      </c>
      <c r="AT9" s="185">
        <v>5642.4535040000001</v>
      </c>
      <c r="AU9" s="185">
        <f t="shared" si="28"/>
        <v>137.2192</v>
      </c>
      <c r="AV9" s="184">
        <f t="shared" si="29"/>
        <v>8.3842719357633211</v>
      </c>
      <c r="AW9" s="175">
        <v>3801.6924946000004</v>
      </c>
      <c r="AX9" s="175">
        <f t="shared" si="30"/>
        <v>92.453611250000009</v>
      </c>
      <c r="AY9" s="172">
        <f t="shared" si="31"/>
        <v>5.6490361273301923</v>
      </c>
      <c r="AZ9" s="185">
        <v>4325.6274414141999</v>
      </c>
      <c r="BA9" s="185">
        <f t="shared" si="32"/>
        <v>105.19521987875</v>
      </c>
      <c r="BB9" s="184">
        <f t="shared" si="33"/>
        <v>6.4275650186406521</v>
      </c>
      <c r="BC9" s="159" t="s">
        <v>71</v>
      </c>
      <c r="BD9" s="179"/>
    </row>
    <row r="10" spans="1:56" s="178" customFormat="1" ht="18" customHeight="1">
      <c r="A10" s="158" t="s">
        <v>72</v>
      </c>
      <c r="B10" s="163">
        <v>9805</v>
      </c>
      <c r="C10" s="108">
        <v>5.1597585129204399E-2</v>
      </c>
      <c r="D10" s="148">
        <v>13385.048563335689</v>
      </c>
      <c r="E10" s="152">
        <f t="shared" si="0"/>
        <v>136.51247897333695</v>
      </c>
      <c r="F10" s="161">
        <f t="shared" si="1"/>
        <v>7.0437142550254785</v>
      </c>
      <c r="G10" s="175">
        <v>12627.40430503367</v>
      </c>
      <c r="H10" s="175">
        <f t="shared" si="2"/>
        <v>128.785357522016</v>
      </c>
      <c r="I10" s="172">
        <f t="shared" si="3"/>
        <v>6.6450134481372443</v>
      </c>
      <c r="J10" s="164">
        <v>11997.247915732547</v>
      </c>
      <c r="K10" s="152">
        <f t="shared" si="4"/>
        <v>122.35846930884802</v>
      </c>
      <c r="L10" s="161">
        <f t="shared" si="5"/>
        <v>6.313401536442429</v>
      </c>
      <c r="M10" s="175">
        <v>11347.238622376193</v>
      </c>
      <c r="N10" s="175">
        <f t="shared" si="6"/>
        <v>115.72910374682502</v>
      </c>
      <c r="O10" s="172">
        <f t="shared" si="7"/>
        <v>5.9713422825033318</v>
      </c>
      <c r="P10" s="164">
        <v>12933.91077797021</v>
      </c>
      <c r="Q10" s="152">
        <f t="shared" si="8"/>
        <v>131.91137968353095</v>
      </c>
      <c r="R10" s="161">
        <f t="shared" si="9"/>
        <v>6.8063086427317918</v>
      </c>
      <c r="S10" s="175">
        <v>11694.733210025041</v>
      </c>
      <c r="T10" s="175">
        <f t="shared" si="10"/>
        <v>119.27315869479898</v>
      </c>
      <c r="U10" s="172">
        <f t="shared" si="11"/>
        <v>6.1542069593839965</v>
      </c>
      <c r="V10" s="164">
        <v>13614.642924179167</v>
      </c>
      <c r="W10" s="152">
        <f t="shared" si="12"/>
        <v>138.854083877401</v>
      </c>
      <c r="X10" s="161">
        <f t="shared" si="13"/>
        <v>7.1645354134018859</v>
      </c>
      <c r="Y10" s="175">
        <v>14139.771520582295</v>
      </c>
      <c r="Z10" s="175">
        <f t="shared" si="14"/>
        <v>144.20980643123198</v>
      </c>
      <c r="AA10" s="172">
        <f t="shared" si="15"/>
        <v>7.4408777638015797</v>
      </c>
      <c r="AB10" s="164">
        <v>14449.626800192651</v>
      </c>
      <c r="AC10" s="152">
        <f t="shared" si="16"/>
        <v>147.36998266387204</v>
      </c>
      <c r="AD10" s="161">
        <f t="shared" si="17"/>
        <v>7.603935225988514</v>
      </c>
      <c r="AE10" s="175">
        <v>15042.310128279039</v>
      </c>
      <c r="AF10" s="175">
        <f t="shared" si="18"/>
        <v>153.41468769279999</v>
      </c>
      <c r="AG10" s="172">
        <f t="shared" si="19"/>
        <v>7.9158274082995534</v>
      </c>
      <c r="AH10" s="164">
        <v>15808.38835467424</v>
      </c>
      <c r="AI10" s="152">
        <f t="shared" si="20"/>
        <v>161.22782615680001</v>
      </c>
      <c r="AJ10" s="161">
        <f t="shared" si="21"/>
        <v>8.318966485322056</v>
      </c>
      <c r="AK10" s="175">
        <v>14617.078258624</v>
      </c>
      <c r="AL10" s="175">
        <f t="shared" si="22"/>
        <v>149.07779968</v>
      </c>
      <c r="AM10" s="172">
        <f t="shared" si="23"/>
        <v>7.6920544598632805</v>
      </c>
      <c r="AN10" s="164">
        <v>14246.207977184002</v>
      </c>
      <c r="AO10" s="152">
        <f t="shared" si="24"/>
        <v>145.29533888</v>
      </c>
      <c r="AP10" s="161">
        <f t="shared" si="25"/>
        <v>7.4968886167374018</v>
      </c>
      <c r="AQ10" s="175">
        <v>13369.194371200001</v>
      </c>
      <c r="AR10" s="175">
        <f t="shared" si="26"/>
        <v>136.350784</v>
      </c>
      <c r="AS10" s="172">
        <f t="shared" si="27"/>
        <v>7.0353711848737612</v>
      </c>
      <c r="AT10" s="185">
        <v>13281.30392</v>
      </c>
      <c r="AU10" s="185">
        <f t="shared" si="28"/>
        <v>135.45439999999999</v>
      </c>
      <c r="AV10" s="184">
        <f t="shared" si="29"/>
        <v>6.9891199351253039</v>
      </c>
      <c r="AW10" s="175">
        <v>9350.708366750001</v>
      </c>
      <c r="AX10" s="175">
        <f t="shared" si="30"/>
        <v>95.36673500000002</v>
      </c>
      <c r="AY10" s="172">
        <f t="shared" si="31"/>
        <v>4.9206932276567779</v>
      </c>
      <c r="AZ10" s="185">
        <v>10673.171411390749</v>
      </c>
      <c r="BA10" s="185">
        <f t="shared" si="32"/>
        <v>108.854374415</v>
      </c>
      <c r="BB10" s="184">
        <f t="shared" si="33"/>
        <v>5.6166228505642515</v>
      </c>
      <c r="BC10" s="159" t="s">
        <v>73</v>
      </c>
      <c r="BD10" s="179"/>
    </row>
    <row r="11" spans="1:56" s="178" customFormat="1" ht="18" customHeight="1">
      <c r="A11" s="158" t="s">
        <v>74</v>
      </c>
      <c r="B11" s="163">
        <v>1236</v>
      </c>
      <c r="C11" s="108">
        <v>3.5225527025564425E-2</v>
      </c>
      <c r="D11" s="148">
        <v>1646.7520776667311</v>
      </c>
      <c r="E11" s="152">
        <f t="shared" si="0"/>
        <v>133.23236874326304</v>
      </c>
      <c r="F11" s="161">
        <f t="shared" si="1"/>
        <v>4.6931804058457773</v>
      </c>
      <c r="G11" s="175">
        <v>1715.3667475695117</v>
      </c>
      <c r="H11" s="175">
        <f t="shared" si="2"/>
        <v>138.78371744089901</v>
      </c>
      <c r="I11" s="172">
        <f t="shared" si="3"/>
        <v>4.8887295894226845</v>
      </c>
      <c r="J11" s="164">
        <v>1861.7422977496594</v>
      </c>
      <c r="K11" s="152">
        <f t="shared" si="4"/>
        <v>150.626399494309</v>
      </c>
      <c r="L11" s="161">
        <f t="shared" si="5"/>
        <v>5.305894306150245</v>
      </c>
      <c r="M11" s="175">
        <v>1507.3663550240974</v>
      </c>
      <c r="N11" s="175">
        <f t="shared" si="6"/>
        <v>121.95520671715998</v>
      </c>
      <c r="O11" s="172">
        <f t="shared" si="7"/>
        <v>4.2959364301236151</v>
      </c>
      <c r="P11" s="164">
        <v>1702.2498210173972</v>
      </c>
      <c r="Q11" s="152">
        <f t="shared" si="8"/>
        <v>137.72247742859201</v>
      </c>
      <c r="R11" s="161">
        <f t="shared" si="9"/>
        <v>4.8513468506885546</v>
      </c>
      <c r="S11" s="175">
        <v>1779.506800401485</v>
      </c>
      <c r="T11" s="175">
        <f t="shared" si="10"/>
        <v>143.97304210368</v>
      </c>
      <c r="U11" s="172">
        <f t="shared" si="11"/>
        <v>5.0715262855759047</v>
      </c>
      <c r="V11" s="164">
        <v>1682.2657948632959</v>
      </c>
      <c r="W11" s="152">
        <f t="shared" si="12"/>
        <v>136.10564683359999</v>
      </c>
      <c r="X11" s="161">
        <f t="shared" si="13"/>
        <v>4.7943931408689036</v>
      </c>
      <c r="Y11" s="175">
        <v>1868.79650524416</v>
      </c>
      <c r="Z11" s="175">
        <f t="shared" si="14"/>
        <v>151.19712825600001</v>
      </c>
      <c r="AA11" s="172">
        <f t="shared" si="15"/>
        <v>5.3259985275694595</v>
      </c>
      <c r="AB11" s="164">
        <v>1484.44361415552</v>
      </c>
      <c r="AC11" s="152">
        <f t="shared" si="16"/>
        <v>120.10061603199999</v>
      </c>
      <c r="AD11" s="161">
        <f t="shared" si="17"/>
        <v>4.2306074958221513</v>
      </c>
      <c r="AE11" s="175">
        <v>1711.0230480383998</v>
      </c>
      <c r="AF11" s="175">
        <f t="shared" si="18"/>
        <v>138.43228543999999</v>
      </c>
      <c r="AG11" s="172">
        <f t="shared" si="19"/>
        <v>4.8763502119773685</v>
      </c>
      <c r="AH11" s="164">
        <v>1520.438089344</v>
      </c>
      <c r="AI11" s="152">
        <f t="shared" si="20"/>
        <v>123.0127904</v>
      </c>
      <c r="AJ11" s="161">
        <f t="shared" si="21"/>
        <v>4.3331903727252925</v>
      </c>
      <c r="AK11" s="175">
        <v>1569.6037171200003</v>
      </c>
      <c r="AL11" s="175">
        <f t="shared" si="22"/>
        <v>126.99059200000002</v>
      </c>
      <c r="AM11" s="172">
        <f t="shared" si="23"/>
        <v>4.4733105304884262</v>
      </c>
      <c r="AN11" s="164">
        <v>1697.6507857919999</v>
      </c>
      <c r="AO11" s="152">
        <f t="shared" si="24"/>
        <v>137.3503872</v>
      </c>
      <c r="AP11" s="161">
        <f t="shared" si="25"/>
        <v>4.838239776285338</v>
      </c>
      <c r="AQ11" s="175">
        <v>1653.0046464</v>
      </c>
      <c r="AR11" s="175">
        <f t="shared" si="26"/>
        <v>133.73823999999999</v>
      </c>
      <c r="AS11" s="172">
        <f t="shared" si="27"/>
        <v>4.7109999874714212</v>
      </c>
      <c r="AT11" s="185">
        <v>1548.3619200000001</v>
      </c>
      <c r="AU11" s="185">
        <f t="shared" si="28"/>
        <v>125.27200000000001</v>
      </c>
      <c r="AV11" s="184">
        <f t="shared" si="29"/>
        <v>4.4127722215465068</v>
      </c>
      <c r="AW11" s="175">
        <v>1028.4539715450001</v>
      </c>
      <c r="AX11" s="175">
        <f t="shared" si="30"/>
        <v>83.208250125000006</v>
      </c>
      <c r="AY11" s="172">
        <f t="shared" si="31"/>
        <v>2.9310544635281124</v>
      </c>
      <c r="AZ11" s="185">
        <v>1083.091898427105</v>
      </c>
      <c r="BA11" s="185">
        <f t="shared" si="32"/>
        <v>87.628794371124997</v>
      </c>
      <c r="BB11" s="184">
        <f t="shared" si="33"/>
        <v>3.0867704643376914</v>
      </c>
      <c r="BC11" s="159" t="s">
        <v>75</v>
      </c>
      <c r="BD11" s="179"/>
    </row>
    <row r="12" spans="1:56" s="178" customFormat="1" ht="18" customHeight="1">
      <c r="A12" s="158" t="s">
        <v>76</v>
      </c>
      <c r="B12" s="163">
        <v>6949</v>
      </c>
      <c r="C12" s="108">
        <v>3.3287352703475055E-2</v>
      </c>
      <c r="D12" s="148">
        <v>9027.5675105884839</v>
      </c>
      <c r="E12" s="152">
        <f t="shared" si="0"/>
        <v>129.91175004444503</v>
      </c>
      <c r="F12" s="161">
        <f t="shared" si="1"/>
        <v>4.3244182440551331</v>
      </c>
      <c r="G12" s="175">
        <v>9945.6858251195517</v>
      </c>
      <c r="H12" s="175">
        <f t="shared" si="2"/>
        <v>143.123986546547</v>
      </c>
      <c r="I12" s="172">
        <f t="shared" si="3"/>
        <v>4.7642186205023291</v>
      </c>
      <c r="J12" s="164">
        <v>8251.6260404251279</v>
      </c>
      <c r="K12" s="152">
        <f t="shared" si="4"/>
        <v>118.74551792236477</v>
      </c>
      <c r="L12" s="161">
        <f t="shared" si="5"/>
        <v>3.9527239370385745</v>
      </c>
      <c r="M12" s="175">
        <v>8546.3269704403119</v>
      </c>
      <c r="N12" s="175">
        <f t="shared" si="6"/>
        <v>122.98642927673495</v>
      </c>
      <c r="O12" s="172">
        <f t="shared" si="7"/>
        <v>4.0938926490756673</v>
      </c>
      <c r="P12" s="164">
        <v>9823.3643338394377</v>
      </c>
      <c r="Q12" s="152">
        <f t="shared" si="8"/>
        <v>141.36371181233901</v>
      </c>
      <c r="R12" s="161">
        <f t="shared" si="9"/>
        <v>4.7056237345697314</v>
      </c>
      <c r="S12" s="175">
        <v>10640.487587963571</v>
      </c>
      <c r="T12" s="175">
        <f t="shared" si="10"/>
        <v>153.12257285888001</v>
      </c>
      <c r="U12" s="172">
        <f t="shared" si="11"/>
        <v>5.0970450896170956</v>
      </c>
      <c r="V12" s="164">
        <v>9562.621895921031</v>
      </c>
      <c r="W12" s="152">
        <f t="shared" si="12"/>
        <v>137.61148216896001</v>
      </c>
      <c r="X12" s="161">
        <f t="shared" si="13"/>
        <v>4.5807219430061403</v>
      </c>
      <c r="Y12" s="175">
        <v>10592.42106068176</v>
      </c>
      <c r="Z12" s="175">
        <f t="shared" si="14"/>
        <v>152.430868624</v>
      </c>
      <c r="AA12" s="172">
        <f t="shared" si="15"/>
        <v>5.0740200867841576</v>
      </c>
      <c r="AB12" s="164">
        <v>9711.5868778195181</v>
      </c>
      <c r="AC12" s="152">
        <f t="shared" si="16"/>
        <v>139.75517164799999</v>
      </c>
      <c r="AD12" s="161">
        <f t="shared" si="17"/>
        <v>4.6520796907816724</v>
      </c>
      <c r="AE12" s="175">
        <v>9717.8174868639981</v>
      </c>
      <c r="AF12" s="175">
        <f t="shared" si="18"/>
        <v>139.84483359999999</v>
      </c>
      <c r="AG12" s="172">
        <f t="shared" si="19"/>
        <v>4.6550642998019791</v>
      </c>
      <c r="AH12" s="164">
        <v>9057.3425037593606</v>
      </c>
      <c r="AI12" s="152">
        <f t="shared" si="20"/>
        <v>130.34022886400001</v>
      </c>
      <c r="AJ12" s="161">
        <f t="shared" si="21"/>
        <v>4.3386811696476286</v>
      </c>
      <c r="AK12" s="175">
        <v>8209.884486863999</v>
      </c>
      <c r="AL12" s="175">
        <f t="shared" si="22"/>
        <v>118.14483359999998</v>
      </c>
      <c r="AM12" s="172">
        <f t="shared" si="23"/>
        <v>3.9327287461365699</v>
      </c>
      <c r="AN12" s="164">
        <v>9270.549493632001</v>
      </c>
      <c r="AO12" s="152">
        <f t="shared" si="24"/>
        <v>133.40839680000002</v>
      </c>
      <c r="AP12" s="161">
        <f t="shared" si="25"/>
        <v>4.4408123578867533</v>
      </c>
      <c r="AQ12" s="175">
        <v>8277.2763335999989</v>
      </c>
      <c r="AR12" s="175">
        <f t="shared" si="26"/>
        <v>119.11463999999998</v>
      </c>
      <c r="AS12" s="172">
        <f t="shared" si="27"/>
        <v>3.9650110338274573</v>
      </c>
      <c r="AT12" s="185">
        <v>7676.8104640000001</v>
      </c>
      <c r="AU12" s="185">
        <f t="shared" si="28"/>
        <v>110.47359999999999</v>
      </c>
      <c r="AV12" s="184">
        <f t="shared" si="29"/>
        <v>3.6773736876226217</v>
      </c>
      <c r="AW12" s="175">
        <v>4818.4510843218759</v>
      </c>
      <c r="AX12" s="175">
        <f t="shared" si="30"/>
        <v>69.340208437500024</v>
      </c>
      <c r="AY12" s="172">
        <f t="shared" si="31"/>
        <v>2.3081519747915404</v>
      </c>
      <c r="AZ12" s="185">
        <v>5247.4621627776623</v>
      </c>
      <c r="BA12" s="185">
        <f t="shared" si="32"/>
        <v>75.513918013781307</v>
      </c>
      <c r="BB12" s="184">
        <f t="shared" si="33"/>
        <v>2.5136584229460368</v>
      </c>
      <c r="BC12" s="159" t="s">
        <v>77</v>
      </c>
      <c r="BD12" s="179"/>
    </row>
    <row r="13" spans="1:56" s="178" customFormat="1" ht="18" customHeight="1">
      <c r="A13" s="158" t="s">
        <v>78</v>
      </c>
      <c r="B13" s="163">
        <v>765</v>
      </c>
      <c r="C13" s="108">
        <v>2.9577884752075262E-2</v>
      </c>
      <c r="D13" s="148">
        <v>890.79090267794322</v>
      </c>
      <c r="E13" s="152">
        <f t="shared" si="0"/>
        <v>116.44325525201873</v>
      </c>
      <c r="F13" s="161">
        <f t="shared" si="1"/>
        <v>3.4441451840006923</v>
      </c>
      <c r="G13" s="175">
        <v>968.25098117167738</v>
      </c>
      <c r="H13" s="175">
        <f t="shared" si="2"/>
        <v>126.568755708716</v>
      </c>
      <c r="I13" s="172">
        <f t="shared" si="3"/>
        <v>3.7436360695659698</v>
      </c>
      <c r="J13" s="164">
        <v>913.79130462438752</v>
      </c>
      <c r="K13" s="152">
        <f t="shared" si="4"/>
        <v>119.44984374175</v>
      </c>
      <c r="L13" s="161">
        <f t="shared" si="5"/>
        <v>3.53307371184688</v>
      </c>
      <c r="M13" s="175">
        <v>968.25098117167738</v>
      </c>
      <c r="N13" s="175">
        <f t="shared" si="6"/>
        <v>126.568755708716</v>
      </c>
      <c r="O13" s="172">
        <f t="shared" si="7"/>
        <v>3.7436360695659698</v>
      </c>
      <c r="P13" s="164">
        <v>899.80646905413323</v>
      </c>
      <c r="Q13" s="152">
        <f t="shared" si="8"/>
        <v>117.621760660671</v>
      </c>
      <c r="R13" s="161">
        <f t="shared" si="9"/>
        <v>3.4790028811575069</v>
      </c>
      <c r="S13" s="175">
        <v>944.7335418254977</v>
      </c>
      <c r="T13" s="175">
        <f t="shared" si="10"/>
        <v>123.49458063078403</v>
      </c>
      <c r="U13" s="172">
        <f t="shared" si="11"/>
        <v>3.6527084734031958</v>
      </c>
      <c r="V13" s="164">
        <v>899.76683018570895</v>
      </c>
      <c r="W13" s="152">
        <f t="shared" si="12"/>
        <v>117.61657910924299</v>
      </c>
      <c r="X13" s="161">
        <f t="shared" si="13"/>
        <v>3.4788496218265319</v>
      </c>
      <c r="Y13" s="175">
        <v>854.61671164031998</v>
      </c>
      <c r="Z13" s="175">
        <f t="shared" si="14"/>
        <v>111.7146028288</v>
      </c>
      <c r="AA13" s="172">
        <f t="shared" si="15"/>
        <v>3.3042816475941073</v>
      </c>
      <c r="AB13" s="164">
        <v>879.51966683397109</v>
      </c>
      <c r="AC13" s="152">
        <f t="shared" si="16"/>
        <v>114.96989108940798</v>
      </c>
      <c r="AD13" s="161">
        <f t="shared" si="17"/>
        <v>3.4005661886011538</v>
      </c>
      <c r="AE13" s="175">
        <v>772.1930416319999</v>
      </c>
      <c r="AF13" s="175">
        <f t="shared" si="18"/>
        <v>100.94026688</v>
      </c>
      <c r="AG13" s="172">
        <f t="shared" si="19"/>
        <v>2.9855995806203595</v>
      </c>
      <c r="AH13" s="164">
        <v>827.8553266329601</v>
      </c>
      <c r="AI13" s="152">
        <f t="shared" si="20"/>
        <v>108.2163825664</v>
      </c>
      <c r="AJ13" s="161">
        <f t="shared" si="21"/>
        <v>3.2008116918354657</v>
      </c>
      <c r="AK13" s="175">
        <v>893.87569440000004</v>
      </c>
      <c r="AL13" s="175">
        <f t="shared" si="22"/>
        <v>116.84649600000002</v>
      </c>
      <c r="AM13" s="172">
        <f t="shared" si="23"/>
        <v>3.4560721923718236</v>
      </c>
      <c r="AN13" s="164">
        <v>782.66179857600002</v>
      </c>
      <c r="AO13" s="152">
        <f t="shared" si="24"/>
        <v>102.30873184000001</v>
      </c>
      <c r="AP13" s="161">
        <f t="shared" si="25"/>
        <v>3.0260758794944929</v>
      </c>
      <c r="AQ13" s="175">
        <v>893.87569440000004</v>
      </c>
      <c r="AR13" s="175">
        <f t="shared" si="26"/>
        <v>116.84649600000002</v>
      </c>
      <c r="AS13" s="172">
        <f t="shared" si="27"/>
        <v>3.4560721923718236</v>
      </c>
      <c r="AT13" s="185">
        <v>869.72543999999994</v>
      </c>
      <c r="AU13" s="185">
        <f t="shared" si="28"/>
        <v>113.68959999999998</v>
      </c>
      <c r="AV13" s="184">
        <f t="shared" si="29"/>
        <v>3.3626978863095354</v>
      </c>
      <c r="AW13" s="175">
        <v>483.48985817632501</v>
      </c>
      <c r="AX13" s="175">
        <f t="shared" si="30"/>
        <v>63.201288650499997</v>
      </c>
      <c r="AY13" s="172">
        <f t="shared" si="31"/>
        <v>1.8693604318871311</v>
      </c>
      <c r="AZ13" s="185">
        <v>565.68313406630023</v>
      </c>
      <c r="BA13" s="185">
        <f t="shared" si="32"/>
        <v>73.945507721085008</v>
      </c>
      <c r="BB13" s="184">
        <f t="shared" si="33"/>
        <v>2.1871517053079437</v>
      </c>
      <c r="BC13" s="159" t="s">
        <v>79</v>
      </c>
      <c r="BD13" s="179"/>
    </row>
    <row r="14" spans="1:56" s="178" customFormat="1" ht="18" customHeight="1">
      <c r="A14" s="158" t="s">
        <v>80</v>
      </c>
      <c r="B14" s="163">
        <v>21565</v>
      </c>
      <c r="C14" s="108">
        <v>2.423478408479432E-2</v>
      </c>
      <c r="D14" s="148">
        <v>27322.504248668687</v>
      </c>
      <c r="E14" s="152">
        <f t="shared" si="0"/>
        <v>126.698373515737</v>
      </c>
      <c r="F14" s="161">
        <f t="shared" si="1"/>
        <v>3.0705077260485094</v>
      </c>
      <c r="G14" s="175">
        <v>30690.249083742336</v>
      </c>
      <c r="H14" s="175">
        <f t="shared" si="2"/>
        <v>142.31508965333799</v>
      </c>
      <c r="I14" s="172">
        <f t="shared" si="3"/>
        <v>3.4489754697567925</v>
      </c>
      <c r="J14" s="164">
        <v>34479.652431332783</v>
      </c>
      <c r="K14" s="152">
        <f t="shared" si="4"/>
        <v>159.88709682973698</v>
      </c>
      <c r="L14" s="161">
        <f t="shared" si="5"/>
        <v>3.874829269613278</v>
      </c>
      <c r="M14" s="175">
        <v>32787.302341283517</v>
      </c>
      <c r="N14" s="175">
        <f t="shared" si="6"/>
        <v>152.03942657678422</v>
      </c>
      <c r="O14" s="172">
        <f t="shared" si="7"/>
        <v>3.6846426754643047</v>
      </c>
      <c r="P14" s="164">
        <v>31526.252251234153</v>
      </c>
      <c r="Q14" s="152">
        <f t="shared" si="8"/>
        <v>146.19175632383099</v>
      </c>
      <c r="R14" s="161">
        <f t="shared" si="9"/>
        <v>3.5429256494849084</v>
      </c>
      <c r="S14" s="175">
        <v>29092.549224593062</v>
      </c>
      <c r="T14" s="175">
        <f t="shared" si="10"/>
        <v>134.90632610523099</v>
      </c>
      <c r="U14" s="172">
        <f t="shared" si="11"/>
        <v>3.2694256848331245</v>
      </c>
      <c r="V14" s="164">
        <v>31164.56717498627</v>
      </c>
      <c r="W14" s="152">
        <f t="shared" si="12"/>
        <v>144.514570716375</v>
      </c>
      <c r="X14" s="161">
        <f t="shared" si="13"/>
        <v>3.5022794184180883</v>
      </c>
      <c r="Y14" s="175">
        <v>33254.381758756965</v>
      </c>
      <c r="Z14" s="175">
        <f t="shared" si="14"/>
        <v>154.20534087065599</v>
      </c>
      <c r="AA14" s="172">
        <f t="shared" si="15"/>
        <v>3.7371331407224568</v>
      </c>
      <c r="AB14" s="164">
        <v>35172.025397183432</v>
      </c>
      <c r="AC14" s="152">
        <f t="shared" si="16"/>
        <v>163.09772964147197</v>
      </c>
      <c r="AD14" s="161">
        <f t="shared" si="17"/>
        <v>3.9526382625812317</v>
      </c>
      <c r="AE14" s="175">
        <v>31622.105172561918</v>
      </c>
      <c r="AF14" s="175">
        <f t="shared" si="18"/>
        <v>146.63624007679999</v>
      </c>
      <c r="AG14" s="172">
        <f t="shared" si="19"/>
        <v>3.5536976172673116</v>
      </c>
      <c r="AH14" s="164">
        <v>29806.801184053755</v>
      </c>
      <c r="AI14" s="152">
        <f t="shared" si="20"/>
        <v>138.21841495039996</v>
      </c>
      <c r="AJ14" s="161">
        <f t="shared" si="21"/>
        <v>3.3496934428654503</v>
      </c>
      <c r="AK14" s="175">
        <v>28446.984554751998</v>
      </c>
      <c r="AL14" s="175">
        <f t="shared" si="22"/>
        <v>131.91275008</v>
      </c>
      <c r="AM14" s="172">
        <f t="shared" si="23"/>
        <v>3.1968770162202347</v>
      </c>
      <c r="AN14" s="164">
        <v>28094.733494784003</v>
      </c>
      <c r="AO14" s="152">
        <f t="shared" si="24"/>
        <v>130.27931136000001</v>
      </c>
      <c r="AP14" s="161">
        <f t="shared" si="25"/>
        <v>3.1572909815252919</v>
      </c>
      <c r="AQ14" s="175">
        <v>25774.9848576</v>
      </c>
      <c r="AR14" s="175">
        <f t="shared" si="26"/>
        <v>119.52230400000002</v>
      </c>
      <c r="AS14" s="172">
        <f t="shared" si="27"/>
        <v>2.8965972307571488</v>
      </c>
      <c r="AT14" s="185">
        <v>24093.108080000002</v>
      </c>
      <c r="AU14" s="185">
        <f t="shared" si="28"/>
        <v>111.72320000000001</v>
      </c>
      <c r="AV14" s="184">
        <f t="shared" si="29"/>
        <v>2.7075876292622927</v>
      </c>
      <c r="AW14" s="175">
        <v>14727.920829240373</v>
      </c>
      <c r="AX14" s="175">
        <f t="shared" si="30"/>
        <v>68.29548263037502</v>
      </c>
      <c r="AY14" s="172">
        <f t="shared" si="31"/>
        <v>1.6551262755139595</v>
      </c>
      <c r="AZ14" s="185">
        <v>16939.888342492675</v>
      </c>
      <c r="BA14" s="185">
        <f t="shared" si="32"/>
        <v>78.552693450000817</v>
      </c>
      <c r="BB14" s="184">
        <f t="shared" si="33"/>
        <v>1.9037075650398068</v>
      </c>
      <c r="BC14" s="159" t="s">
        <v>81</v>
      </c>
      <c r="BD14" s="179"/>
    </row>
    <row r="15" spans="1:56" s="178" customFormat="1" ht="18" customHeight="1">
      <c r="A15" s="158" t="s">
        <v>82</v>
      </c>
      <c r="B15" s="163">
        <v>2543</v>
      </c>
      <c r="C15" s="108">
        <v>1.9153139115082419E-2</v>
      </c>
      <c r="D15" s="148">
        <v>4160.7914349592975</v>
      </c>
      <c r="E15" s="152">
        <f t="shared" si="0"/>
        <v>163.61743747382215</v>
      </c>
      <c r="F15" s="161">
        <f t="shared" si="1"/>
        <v>3.133787541589415</v>
      </c>
      <c r="G15" s="175">
        <v>4572.2982801750513</v>
      </c>
      <c r="H15" s="175">
        <f t="shared" si="2"/>
        <v>179.79938183936497</v>
      </c>
      <c r="I15" s="172">
        <f t="shared" si="3"/>
        <v>3.4437225731751808</v>
      </c>
      <c r="J15" s="164">
        <v>4200.104381769439</v>
      </c>
      <c r="K15" s="152">
        <f t="shared" si="4"/>
        <v>165.16336538613604</v>
      </c>
      <c r="L15" s="161">
        <f t="shared" si="5"/>
        <v>3.163396913955852</v>
      </c>
      <c r="M15" s="175">
        <v>4090.3375255720712</v>
      </c>
      <c r="N15" s="175">
        <f t="shared" si="6"/>
        <v>160.84693376217348</v>
      </c>
      <c r="O15" s="172">
        <f t="shared" si="7"/>
        <v>3.0807236985813558</v>
      </c>
      <c r="P15" s="164">
        <v>4216.8428098681152</v>
      </c>
      <c r="Q15" s="152">
        <f t="shared" si="8"/>
        <v>165.82158119811697</v>
      </c>
      <c r="R15" s="161">
        <f t="shared" si="9"/>
        <v>3.1760038129704697</v>
      </c>
      <c r="S15" s="175">
        <v>3954.7629008038748</v>
      </c>
      <c r="T15" s="175">
        <f t="shared" si="10"/>
        <v>155.51564690538243</v>
      </c>
      <c r="U15" s="172">
        <f t="shared" si="11"/>
        <v>2.9786128197508264</v>
      </c>
      <c r="V15" s="164">
        <v>3887.9502694505318</v>
      </c>
      <c r="W15" s="152">
        <f t="shared" si="12"/>
        <v>152.88833147662336</v>
      </c>
      <c r="X15" s="161">
        <f t="shared" si="13"/>
        <v>2.9282914818446018</v>
      </c>
      <c r="Y15" s="175">
        <v>3766.440857908452</v>
      </c>
      <c r="Z15" s="175">
        <f t="shared" si="14"/>
        <v>148.11013990988801</v>
      </c>
      <c r="AA15" s="172">
        <f t="shared" si="15"/>
        <v>2.8367741140484055</v>
      </c>
      <c r="AB15" s="164">
        <v>3633.5983826640486</v>
      </c>
      <c r="AC15" s="152">
        <f t="shared" si="16"/>
        <v>142.88629109964799</v>
      </c>
      <c r="AD15" s="161">
        <f t="shared" si="17"/>
        <v>2.7367210110697209</v>
      </c>
      <c r="AE15" s="175">
        <v>3553.2460923664639</v>
      </c>
      <c r="AF15" s="175">
        <f t="shared" si="18"/>
        <v>139.72654708479999</v>
      </c>
      <c r="AG15" s="172">
        <f t="shared" si="19"/>
        <v>2.6762019943852882</v>
      </c>
      <c r="AH15" s="164">
        <v>3280.8722161786882</v>
      </c>
      <c r="AI15" s="152">
        <f t="shared" si="20"/>
        <v>129.01581660159999</v>
      </c>
      <c r="AJ15" s="161">
        <f t="shared" si="21"/>
        <v>2.4710578834164045</v>
      </c>
      <c r="AK15" s="175">
        <v>3461.4541788736005</v>
      </c>
      <c r="AL15" s="175">
        <f t="shared" si="22"/>
        <v>136.11695552000003</v>
      </c>
      <c r="AM15" s="172">
        <f t="shared" si="23"/>
        <v>2.6070669849960466</v>
      </c>
      <c r="AN15" s="164">
        <v>3588.2784958463999</v>
      </c>
      <c r="AO15" s="152">
        <f t="shared" si="24"/>
        <v>141.10414847999999</v>
      </c>
      <c r="AP15" s="161">
        <f t="shared" si="25"/>
        <v>2.7025873855526852</v>
      </c>
      <c r="AQ15" s="175">
        <v>3737.79009984</v>
      </c>
      <c r="AR15" s="175">
        <f t="shared" si="26"/>
        <v>146.98348799999999</v>
      </c>
      <c r="AS15" s="172">
        <f t="shared" si="27"/>
        <v>2.8151951932840471</v>
      </c>
      <c r="AT15" s="185">
        <v>3542.0531519999995</v>
      </c>
      <c r="AU15" s="185">
        <f t="shared" si="28"/>
        <v>139.28639999999999</v>
      </c>
      <c r="AV15" s="184">
        <f t="shared" si="29"/>
        <v>2.6677717960390157</v>
      </c>
      <c r="AW15" s="175">
        <v>1880.8762672700002</v>
      </c>
      <c r="AX15" s="175">
        <f t="shared" si="30"/>
        <v>73.962889000000004</v>
      </c>
      <c r="AY15" s="172">
        <f t="shared" si="31"/>
        <v>1.4166215023703992</v>
      </c>
      <c r="AZ15" s="185">
        <v>2175.3479142733199</v>
      </c>
      <c r="BA15" s="185">
        <f t="shared" si="32"/>
        <v>85.542584124000001</v>
      </c>
      <c r="BB15" s="184">
        <f t="shared" si="33"/>
        <v>1.6384090139906127</v>
      </c>
      <c r="BC15" s="159" t="s">
        <v>83</v>
      </c>
      <c r="BD15" s="179"/>
    </row>
    <row r="16" spans="1:56" s="178" customFormat="1" ht="18" customHeight="1">
      <c r="A16" s="158" t="s">
        <v>84</v>
      </c>
      <c r="B16" s="163">
        <v>8093</v>
      </c>
      <c r="C16" s="108">
        <v>1.8471089094334547E-2</v>
      </c>
      <c r="D16" s="148">
        <v>11443.342658857549</v>
      </c>
      <c r="E16" s="152">
        <f t="shared" si="0"/>
        <v>141.39803112390399</v>
      </c>
      <c r="F16" s="161">
        <f t="shared" si="1"/>
        <v>2.6117756306531197</v>
      </c>
      <c r="G16" s="175">
        <v>11815.602954286169</v>
      </c>
      <c r="H16" s="175">
        <f t="shared" si="2"/>
        <v>145.99781235989335</v>
      </c>
      <c r="I16" s="172">
        <f t="shared" si="3"/>
        <v>2.6967385996775275</v>
      </c>
      <c r="J16" s="164">
        <v>11324.35729185234</v>
      </c>
      <c r="K16" s="152">
        <f t="shared" si="4"/>
        <v>139.92780541025996</v>
      </c>
      <c r="L16" s="161">
        <f t="shared" si="5"/>
        <v>2.5846189605076195</v>
      </c>
      <c r="M16" s="175">
        <v>11934.952479076937</v>
      </c>
      <c r="N16" s="175">
        <f t="shared" si="6"/>
        <v>147.47253773726601</v>
      </c>
      <c r="O16" s="172">
        <f t="shared" si="7"/>
        <v>2.7239783835126539</v>
      </c>
      <c r="P16" s="164">
        <v>11553.840638769227</v>
      </c>
      <c r="Q16" s="152">
        <f t="shared" si="8"/>
        <v>142.76338364968771</v>
      </c>
      <c r="R16" s="161">
        <f t="shared" si="9"/>
        <v>2.6369951788020458</v>
      </c>
      <c r="S16" s="175">
        <v>11816.433905777547</v>
      </c>
      <c r="T16" s="175">
        <f t="shared" si="10"/>
        <v>146.0080798934579</v>
      </c>
      <c r="U16" s="172">
        <f t="shared" si="11"/>
        <v>2.6969282522047773</v>
      </c>
      <c r="V16" s="164">
        <v>11439.446176999234</v>
      </c>
      <c r="W16" s="152">
        <f t="shared" si="12"/>
        <v>141.34988480167101</v>
      </c>
      <c r="X16" s="161">
        <f t="shared" si="13"/>
        <v>2.6108863156455899</v>
      </c>
      <c r="Y16" s="175">
        <v>10186.580953256509</v>
      </c>
      <c r="Z16" s="175">
        <f t="shared" si="14"/>
        <v>125.86903439091202</v>
      </c>
      <c r="AA16" s="172">
        <f t="shared" si="15"/>
        <v>2.3249381484523952</v>
      </c>
      <c r="AB16" s="164">
        <v>11326.848080164669</v>
      </c>
      <c r="AC16" s="152">
        <f t="shared" si="16"/>
        <v>139.95858248072</v>
      </c>
      <c r="AD16" s="161">
        <f t="shared" si="17"/>
        <v>2.5851874465181495</v>
      </c>
      <c r="AE16" s="175">
        <v>10984.590965713473</v>
      </c>
      <c r="AF16" s="175">
        <f t="shared" si="18"/>
        <v>135.7295312704</v>
      </c>
      <c r="AG16" s="172">
        <f t="shared" si="19"/>
        <v>2.5070722648278254</v>
      </c>
      <c r="AH16" s="164">
        <v>9640.490520773521</v>
      </c>
      <c r="AI16" s="152">
        <f t="shared" si="20"/>
        <v>119.12134586400001</v>
      </c>
      <c r="AJ16" s="161">
        <f t="shared" si="21"/>
        <v>2.200300992490984</v>
      </c>
      <c r="AK16" s="175">
        <v>10269.1618353504</v>
      </c>
      <c r="AL16" s="175">
        <f t="shared" si="22"/>
        <v>126.88943327999999</v>
      </c>
      <c r="AM16" s="172">
        <f t="shared" si="23"/>
        <v>2.3437860272444988</v>
      </c>
      <c r="AN16" s="164">
        <v>8729.6507037480005</v>
      </c>
      <c r="AO16" s="152">
        <f t="shared" si="24"/>
        <v>107.8666836</v>
      </c>
      <c r="AP16" s="161">
        <f t="shared" si="25"/>
        <v>1.9924151230859952</v>
      </c>
      <c r="AQ16" s="175">
        <v>9508.4831808800009</v>
      </c>
      <c r="AR16" s="175">
        <f t="shared" si="26"/>
        <v>117.490216</v>
      </c>
      <c r="AS16" s="172">
        <f t="shared" si="27"/>
        <v>2.1701722474486105</v>
      </c>
      <c r="AT16" s="185">
        <v>8968.9215760000006</v>
      </c>
      <c r="AU16" s="185">
        <f t="shared" si="28"/>
        <v>110.82320000000001</v>
      </c>
      <c r="AV16" s="184">
        <f t="shared" si="29"/>
        <v>2.0470252009192564</v>
      </c>
      <c r="AW16" s="175">
        <v>5237.5895309237503</v>
      </c>
      <c r="AX16" s="175">
        <f t="shared" si="30"/>
        <v>64.717527875000002</v>
      </c>
      <c r="AY16" s="172">
        <f t="shared" si="31"/>
        <v>1.1954032233442045</v>
      </c>
      <c r="AZ16" s="185">
        <v>5649.8432774908179</v>
      </c>
      <c r="BA16" s="185">
        <f t="shared" si="32"/>
        <v>69.811482484750016</v>
      </c>
      <c r="BB16" s="184">
        <f t="shared" si="33"/>
        <v>1.2894941127833932</v>
      </c>
      <c r="BC16" s="159" t="s">
        <v>91</v>
      </c>
      <c r="BD16" s="179"/>
    </row>
    <row r="17" spans="1:56" s="178" customFormat="1" ht="18" customHeight="1">
      <c r="A17" s="158" t="s">
        <v>117</v>
      </c>
      <c r="B17" s="163">
        <v>17844</v>
      </c>
      <c r="C17" s="108">
        <v>1.6166954216320212E-2</v>
      </c>
      <c r="D17" s="148">
        <v>31814.509292151983</v>
      </c>
      <c r="E17" s="152">
        <f t="shared" si="0"/>
        <v>178.29247529787034</v>
      </c>
      <c r="F17" s="161">
        <f t="shared" si="1"/>
        <v>2.8824462852550723</v>
      </c>
      <c r="G17" s="175">
        <v>28661.720083019802</v>
      </c>
      <c r="H17" s="175">
        <f t="shared" si="2"/>
        <v>160.62385161970298</v>
      </c>
      <c r="I17" s="172">
        <f t="shared" si="3"/>
        <v>2.5967984551847492</v>
      </c>
      <c r="J17" s="164">
        <v>29428.340723721805</v>
      </c>
      <c r="K17" s="152">
        <f t="shared" si="4"/>
        <v>164.92008923852165</v>
      </c>
      <c r="L17" s="161">
        <f t="shared" si="5"/>
        <v>2.6662555320706232</v>
      </c>
      <c r="M17" s="175">
        <v>30170.23166633664</v>
      </c>
      <c r="N17" s="175">
        <f t="shared" si="6"/>
        <v>169.07773854705582</v>
      </c>
      <c r="O17" s="172">
        <f t="shared" si="7"/>
        <v>2.7334720580892107</v>
      </c>
      <c r="P17" s="164">
        <v>24729.698087161185</v>
      </c>
      <c r="Q17" s="152">
        <f t="shared" si="8"/>
        <v>138.58831028447202</v>
      </c>
      <c r="R17" s="161">
        <f t="shared" si="9"/>
        <v>2.2405508672862386</v>
      </c>
      <c r="S17" s="175">
        <v>27103.593788357084</v>
      </c>
      <c r="T17" s="175">
        <f t="shared" si="10"/>
        <v>151.891917666202</v>
      </c>
      <c r="U17" s="172">
        <f t="shared" si="11"/>
        <v>2.4556296787385672</v>
      </c>
      <c r="V17" s="164">
        <v>27941.618087161183</v>
      </c>
      <c r="W17" s="152">
        <f t="shared" si="12"/>
        <v>156.58831028447199</v>
      </c>
      <c r="X17" s="161">
        <f t="shared" si="13"/>
        <v>2.5315560431800019</v>
      </c>
      <c r="Y17" s="175">
        <v>29506.176171233656</v>
      </c>
      <c r="Z17" s="175">
        <f t="shared" si="14"/>
        <v>165.35628878745604</v>
      </c>
      <c r="AA17" s="172">
        <f t="shared" si="15"/>
        <v>2.6733075502074253</v>
      </c>
      <c r="AB17" s="164">
        <v>25370.753764830784</v>
      </c>
      <c r="AC17" s="152">
        <f t="shared" si="16"/>
        <v>142.18086620057602</v>
      </c>
      <c r="AD17" s="161">
        <f t="shared" si="17"/>
        <v>2.2986315543014624</v>
      </c>
      <c r="AE17" s="175">
        <v>27320.533491883012</v>
      </c>
      <c r="AF17" s="175">
        <f t="shared" si="18"/>
        <v>153.10767480320001</v>
      </c>
      <c r="AG17" s="172">
        <f t="shared" si="19"/>
        <v>2.4752847687105786</v>
      </c>
      <c r="AH17" s="164">
        <v>25888.524249827329</v>
      </c>
      <c r="AI17" s="152">
        <f t="shared" si="20"/>
        <v>145.08251653120001</v>
      </c>
      <c r="AJ17" s="161">
        <f t="shared" si="21"/>
        <v>2.345542402348431</v>
      </c>
      <c r="AK17" s="175">
        <v>29323.127767756796</v>
      </c>
      <c r="AL17" s="175">
        <f t="shared" si="22"/>
        <v>164.33046271999999</v>
      </c>
      <c r="AM17" s="172">
        <f t="shared" si="23"/>
        <v>2.6567230671409554</v>
      </c>
      <c r="AN17" s="164">
        <v>27041.725602201601</v>
      </c>
      <c r="AO17" s="152">
        <f t="shared" si="24"/>
        <v>151.54520064000002</v>
      </c>
      <c r="AP17" s="161">
        <f t="shared" si="25"/>
        <v>2.4500243204499408</v>
      </c>
      <c r="AQ17" s="175">
        <v>24850.108277759999</v>
      </c>
      <c r="AR17" s="175">
        <f t="shared" si="26"/>
        <v>139.263104</v>
      </c>
      <c r="AS17" s="172">
        <f t="shared" si="27"/>
        <v>2.2514602263906403</v>
      </c>
      <c r="AT17" s="185">
        <v>22594.501055999997</v>
      </c>
      <c r="AU17" s="185">
        <f t="shared" si="28"/>
        <v>126.62239999999998</v>
      </c>
      <c r="AV17" s="184">
        <f t="shared" si="29"/>
        <v>2.0470985435605842</v>
      </c>
      <c r="AW17" s="175">
        <v>11548.195674015</v>
      </c>
      <c r="AX17" s="175">
        <f t="shared" si="30"/>
        <v>64.717527875000002</v>
      </c>
      <c r="AY17" s="172">
        <f t="shared" si="31"/>
        <v>1.0462853101485521</v>
      </c>
      <c r="AZ17" s="185">
        <v>13237.221175522034</v>
      </c>
      <c r="BA17" s="185">
        <f t="shared" si="32"/>
        <v>74.183037298374998</v>
      </c>
      <c r="BB17" s="184">
        <f t="shared" si="33"/>
        <v>1.1993137676304033</v>
      </c>
      <c r="BC17" s="159" t="s">
        <v>85</v>
      </c>
      <c r="BD17" s="179"/>
    </row>
    <row r="18" spans="1:56" s="178" customFormat="1" ht="18" customHeight="1">
      <c r="A18" s="158" t="s">
        <v>86</v>
      </c>
      <c r="B18" s="163">
        <v>543</v>
      </c>
      <c r="C18" s="108">
        <v>1.5559093206642262E-2</v>
      </c>
      <c r="D18" s="148">
        <v>838.63973165904065</v>
      </c>
      <c r="E18" s="152">
        <f t="shared" si="0"/>
        <v>154.44562277330397</v>
      </c>
      <c r="F18" s="161">
        <f t="shared" si="1"/>
        <v>2.4030338400877471</v>
      </c>
      <c r="G18" s="175">
        <v>814.21333170780485</v>
      </c>
      <c r="H18" s="175">
        <f t="shared" si="2"/>
        <v>149.94720657602298</v>
      </c>
      <c r="I18" s="172">
        <f t="shared" si="3"/>
        <v>2.3330425631919831</v>
      </c>
      <c r="J18" s="164">
        <v>781.17965675881624</v>
      </c>
      <c r="K18" s="152">
        <f t="shared" si="4"/>
        <v>143.86365686166044</v>
      </c>
      <c r="L18" s="161">
        <f t="shared" si="5"/>
        <v>2.2383880461589745</v>
      </c>
      <c r="M18" s="175">
        <v>715.51211973437046</v>
      </c>
      <c r="N18" s="175">
        <f t="shared" si="6"/>
        <v>131.77018779638499</v>
      </c>
      <c r="O18" s="172">
        <f t="shared" si="7"/>
        <v>2.0502246337807088</v>
      </c>
      <c r="P18" s="164">
        <v>758.42685122215164</v>
      </c>
      <c r="Q18" s="152">
        <f t="shared" si="8"/>
        <v>139.673453263748</v>
      </c>
      <c r="R18" s="161">
        <f t="shared" si="9"/>
        <v>2.173192277824247</v>
      </c>
      <c r="S18" s="175">
        <v>803.60496865404104</v>
      </c>
      <c r="T18" s="175">
        <f t="shared" si="10"/>
        <v>147.99354855507201</v>
      </c>
      <c r="U18" s="172">
        <f t="shared" si="11"/>
        <v>2.3026454159501029</v>
      </c>
      <c r="V18" s="164">
        <v>883.18694070875233</v>
      </c>
      <c r="W18" s="152">
        <f t="shared" si="12"/>
        <v>162.649528675645</v>
      </c>
      <c r="X18" s="161">
        <f t="shared" si="13"/>
        <v>2.5306791766807941</v>
      </c>
      <c r="Y18" s="175">
        <v>858.03082549881594</v>
      </c>
      <c r="Z18" s="175">
        <f t="shared" si="14"/>
        <v>158.0167266112</v>
      </c>
      <c r="AA18" s="172">
        <f t="shared" si="15"/>
        <v>2.4585969775521694</v>
      </c>
      <c r="AB18" s="164">
        <v>781.74942341108738</v>
      </c>
      <c r="AC18" s="152">
        <f t="shared" si="16"/>
        <v>143.968586263552</v>
      </c>
      <c r="AD18" s="161">
        <f t="shared" si="17"/>
        <v>2.2400206525031225</v>
      </c>
      <c r="AE18" s="175">
        <v>756.46914517440007</v>
      </c>
      <c r="AF18" s="175">
        <f t="shared" si="18"/>
        <v>139.31291808</v>
      </c>
      <c r="AG18" s="172">
        <f t="shared" si="19"/>
        <v>2.1675826772960378</v>
      </c>
      <c r="AH18" s="164">
        <v>749.94785918668799</v>
      </c>
      <c r="AI18" s="152">
        <f t="shared" si="20"/>
        <v>138.11194460159999</v>
      </c>
      <c r="AJ18" s="161">
        <f t="shared" si="21"/>
        <v>2.1488966190069068</v>
      </c>
      <c r="AK18" s="175">
        <v>794.47914517440006</v>
      </c>
      <c r="AL18" s="175">
        <f t="shared" si="22"/>
        <v>146.31291808000003</v>
      </c>
      <c r="AM18" s="172">
        <f t="shared" si="23"/>
        <v>2.2764963297425345</v>
      </c>
      <c r="AN18" s="164">
        <v>766.94844570240002</v>
      </c>
      <c r="AO18" s="152">
        <f t="shared" si="24"/>
        <v>141.24280768</v>
      </c>
      <c r="AP18" s="161">
        <f t="shared" si="25"/>
        <v>2.1976100094609676</v>
      </c>
      <c r="AQ18" s="175">
        <v>810.69300528000008</v>
      </c>
      <c r="AR18" s="175">
        <f t="shared" si="26"/>
        <v>149.29889600000001</v>
      </c>
      <c r="AS18" s="172">
        <f t="shared" si="27"/>
        <v>2.32295543851279</v>
      </c>
      <c r="AT18" s="185">
        <v>782.92780799999991</v>
      </c>
      <c r="AU18" s="185">
        <f t="shared" si="28"/>
        <v>144.18559999999999</v>
      </c>
      <c r="AV18" s="184">
        <f t="shared" si="29"/>
        <v>2.2433971894556386</v>
      </c>
      <c r="AW18" s="175">
        <v>734.57266363124984</v>
      </c>
      <c r="AX18" s="175">
        <f t="shared" si="30"/>
        <v>135.28041687499996</v>
      </c>
      <c r="AY18" s="172">
        <f t="shared" si="31"/>
        <v>2.1048406151915451</v>
      </c>
      <c r="AZ18" s="185">
        <v>801.19650000000013</v>
      </c>
      <c r="BA18" s="185">
        <f t="shared" si="32"/>
        <v>147.55000000000001</v>
      </c>
      <c r="BB18" s="184">
        <f t="shared" si="33"/>
        <v>2.2957442026400661</v>
      </c>
      <c r="BC18" s="159" t="s">
        <v>87</v>
      </c>
      <c r="BD18" s="179"/>
    </row>
    <row r="19" spans="1:56" s="178" customFormat="1" ht="22" customHeight="1">
      <c r="A19" s="38" t="s">
        <v>88</v>
      </c>
      <c r="B19" s="144"/>
      <c r="C19" s="153"/>
      <c r="D19" s="154"/>
      <c r="E19" s="155"/>
      <c r="F19" s="42">
        <f>SUM(F6:F18)</f>
        <v>155.98307690224607</v>
      </c>
      <c r="G19" s="40"/>
      <c r="H19" s="176"/>
      <c r="I19" s="40">
        <f>SUM(I6:I18)</f>
        <v>153.87363068388217</v>
      </c>
      <c r="J19" s="42"/>
      <c r="K19" s="155"/>
      <c r="L19" s="42">
        <f>SUM(L6:L18)</f>
        <v>148.97825765074614</v>
      </c>
      <c r="M19" s="40"/>
      <c r="N19" s="176"/>
      <c r="O19" s="40">
        <f>SUM(O6:O18)</f>
        <v>148.53832148883404</v>
      </c>
      <c r="P19" s="42"/>
      <c r="Q19" s="155"/>
      <c r="R19" s="42">
        <f>SUM(R6:R18)</f>
        <v>145.76196070918985</v>
      </c>
      <c r="S19" s="40"/>
      <c r="T19" s="176"/>
      <c r="U19" s="40">
        <f>SUM(U6:U18)</f>
        <v>146.04944879007229</v>
      </c>
      <c r="V19" s="42"/>
      <c r="W19" s="155"/>
      <c r="X19" s="42">
        <f>SUM(X6:X18)</f>
        <v>148.6770342901159</v>
      </c>
      <c r="Y19" s="40"/>
      <c r="Z19" s="176"/>
      <c r="AA19" s="40">
        <f>SUM(AA6:AA18)</f>
        <v>149.22746484335801</v>
      </c>
      <c r="AB19" s="42"/>
      <c r="AC19" s="155"/>
      <c r="AD19" s="42">
        <f>SUM(AD6:AD18)</f>
        <v>150.42413550768671</v>
      </c>
      <c r="AE19" s="40"/>
      <c r="AF19" s="176"/>
      <c r="AG19" s="40">
        <f>SUM(AG6:AG18)</f>
        <v>147.61251194732446</v>
      </c>
      <c r="AH19" s="42"/>
      <c r="AI19" s="155"/>
      <c r="AJ19" s="42">
        <f>SUM(AJ6:AJ18)</f>
        <v>142.69183642290704</v>
      </c>
      <c r="AK19" s="40"/>
      <c r="AL19" s="176"/>
      <c r="AM19" s="40">
        <f>SUM(AM6:AM18)</f>
        <v>139.98629121155042</v>
      </c>
      <c r="AN19" s="42"/>
      <c r="AO19" s="155"/>
      <c r="AP19" s="42">
        <f>SUM(AP6:AP18)</f>
        <v>136.14816856889831</v>
      </c>
      <c r="AQ19" s="40"/>
      <c r="AR19" s="176"/>
      <c r="AS19" s="40">
        <f>SUM(AS6:AS18)</f>
        <v>134.33034001114709</v>
      </c>
      <c r="AT19" s="186"/>
      <c r="AU19" s="187"/>
      <c r="AV19" s="186">
        <f>SUM(AV6:AV18)</f>
        <v>131.91036681804638</v>
      </c>
      <c r="AW19" s="40"/>
      <c r="AX19" s="176"/>
      <c r="AY19" s="40">
        <f>SUM(AY6:AY18)</f>
        <v>100.8361958432954</v>
      </c>
      <c r="AZ19" s="186"/>
      <c r="BA19" s="187"/>
      <c r="BB19" s="186">
        <f>SUM(BB6:BB18)</f>
        <v>107.99399958871366</v>
      </c>
      <c r="BC19" s="137" t="s">
        <v>89</v>
      </c>
    </row>
    <row r="20" spans="1:56" s="178" customFormat="1" ht="22" customHeight="1">
      <c r="A20" s="168" t="s">
        <v>122</v>
      </c>
      <c r="B20" s="163">
        <v>9993.25</v>
      </c>
      <c r="C20" s="160">
        <v>1</v>
      </c>
      <c r="D20" s="161">
        <f>$B20*E20/100</f>
        <v>5911.0073749999992</v>
      </c>
      <c r="E20" s="166">
        <v>59.15</v>
      </c>
      <c r="F20" s="169">
        <f>E20*$C20</f>
        <v>59.15</v>
      </c>
      <c r="G20" s="172">
        <f>$B20*H20/100</f>
        <v>7005.2682499999992</v>
      </c>
      <c r="H20" s="173">
        <v>70.099999999999994</v>
      </c>
      <c r="I20" s="174">
        <f>H20*$C20</f>
        <v>70.099999999999994</v>
      </c>
      <c r="J20" s="161">
        <f>$B20*K20/100</f>
        <v>8975.9371499999997</v>
      </c>
      <c r="K20" s="177">
        <v>89.82</v>
      </c>
      <c r="L20" s="169">
        <f>K20*$C20</f>
        <v>89.82</v>
      </c>
      <c r="M20" s="172">
        <f>$B20*N20/100</f>
        <v>11321.352924999999</v>
      </c>
      <c r="N20" s="173">
        <v>113.29</v>
      </c>
      <c r="O20" s="174">
        <f>N20*$C20</f>
        <v>113.29</v>
      </c>
      <c r="P20" s="161">
        <f>$B20*Q20/100</f>
        <v>13747.714024999999</v>
      </c>
      <c r="Q20" s="166">
        <v>137.57</v>
      </c>
      <c r="R20" s="169">
        <f>Q20*$C20</f>
        <v>137.57</v>
      </c>
      <c r="S20" s="172">
        <f>$B20*T20/100</f>
        <v>14959.89525</v>
      </c>
      <c r="T20" s="173">
        <v>149.69999999999999</v>
      </c>
      <c r="U20" s="174">
        <f>T20*$C20</f>
        <v>149.69999999999999</v>
      </c>
      <c r="V20" s="161">
        <f>$B20*W20/100</f>
        <v>14845.9722</v>
      </c>
      <c r="W20" s="166">
        <v>148.56</v>
      </c>
      <c r="X20" s="169">
        <f>W20*$C20</f>
        <v>148.56</v>
      </c>
      <c r="Y20" s="172">
        <f>$B20*Z20/100</f>
        <v>14764.027550000001</v>
      </c>
      <c r="Z20" s="173">
        <v>147.74</v>
      </c>
      <c r="AA20" s="174">
        <f>Z20*$C20</f>
        <v>147.74</v>
      </c>
      <c r="AB20" s="161">
        <f>$B20*AC20/100</f>
        <v>14682.117753739878</v>
      </c>
      <c r="AC20" s="177">
        <v>146.92034877282043</v>
      </c>
      <c r="AD20" s="169">
        <f>AC20*$C20</f>
        <v>146.92034877282043</v>
      </c>
      <c r="AE20" s="172">
        <f>$B20*AF20/100</f>
        <v>11515.95165725711</v>
      </c>
      <c r="AF20" s="173">
        <v>115.2373017512532</v>
      </c>
      <c r="AG20" s="174">
        <f>AF20*$C20</f>
        <v>115.2373017512532</v>
      </c>
      <c r="AH20" s="161">
        <f>$B20*AI20/100</f>
        <v>9047.8885500000015</v>
      </c>
      <c r="AI20" s="166">
        <v>90.54</v>
      </c>
      <c r="AJ20" s="169">
        <f>AI20*$C20</f>
        <v>90.54</v>
      </c>
      <c r="AK20" s="172">
        <f>$B20*AL20/100</f>
        <v>8890.9945250000001</v>
      </c>
      <c r="AL20" s="173">
        <v>88.97</v>
      </c>
      <c r="AM20" s="174">
        <f>AL20*$C20</f>
        <v>88.97</v>
      </c>
      <c r="AN20" s="161">
        <f>$B20*AO20/100</f>
        <v>7024.2554250000012</v>
      </c>
      <c r="AO20" s="166">
        <v>70.290000000000006</v>
      </c>
      <c r="AP20" s="169">
        <f>AO20*$C20</f>
        <v>70.290000000000006</v>
      </c>
      <c r="AQ20" s="172">
        <f>$B20*AR20/100</f>
        <v>7515.9233249999988</v>
      </c>
      <c r="AR20" s="173">
        <v>75.209999999999994</v>
      </c>
      <c r="AS20" s="174">
        <f>AR20*$C20</f>
        <v>75.209999999999994</v>
      </c>
      <c r="AT20" s="184">
        <f>$B20*AU20/100</f>
        <v>9358.6786250000005</v>
      </c>
      <c r="AU20" s="177">
        <v>93.65</v>
      </c>
      <c r="AV20" s="180">
        <f>AU20*$C20</f>
        <v>93.65</v>
      </c>
      <c r="AW20" s="172">
        <f>$B20*AX20/100</f>
        <v>9670.4680250000001</v>
      </c>
      <c r="AX20" s="173">
        <v>96.77</v>
      </c>
      <c r="AY20" s="174">
        <f>AX20*$C20</f>
        <v>96.77</v>
      </c>
      <c r="AZ20" s="184">
        <f>$B20*BA20/100</f>
        <v>12636.464625000001</v>
      </c>
      <c r="BA20" s="177">
        <v>126.45</v>
      </c>
      <c r="BB20" s="180">
        <f>BA20*$C20</f>
        <v>126.45</v>
      </c>
      <c r="BC20" s="162" t="s">
        <v>120</v>
      </c>
    </row>
    <row r="21" spans="1:56">
      <c r="AX21" s="156"/>
      <c r="BA21" s="156"/>
    </row>
    <row r="22" spans="1:56">
      <c r="AX22" s="156"/>
      <c r="BA22" s="156"/>
    </row>
    <row r="23" spans="1:56">
      <c r="AX23" s="156"/>
      <c r="BA23" s="156"/>
    </row>
    <row r="24" spans="1:56">
      <c r="AX24" s="156"/>
      <c r="BA24" s="156"/>
    </row>
    <row r="25" spans="1:56">
      <c r="AX25" s="156"/>
      <c r="BA25" s="156"/>
    </row>
    <row r="26" spans="1:56">
      <c r="AX26" s="156"/>
      <c r="BA26" s="156"/>
    </row>
    <row r="27" spans="1:56">
      <c r="AX27" s="156"/>
      <c r="BA27" s="156"/>
    </row>
    <row r="28" spans="1:56">
      <c r="AX28" s="156"/>
      <c r="BA28" s="156"/>
    </row>
    <row r="29" spans="1:56">
      <c r="AX29" s="156"/>
      <c r="BA29" s="156"/>
    </row>
    <row r="30" spans="1:56">
      <c r="AX30" s="156"/>
      <c r="BA30" s="156"/>
    </row>
    <row r="31" spans="1:56">
      <c r="AX31" s="156"/>
      <c r="BA31" s="156"/>
    </row>
    <row r="32" spans="1:56">
      <c r="AX32" s="156"/>
      <c r="BA32" s="156"/>
    </row>
    <row r="33" spans="50:53">
      <c r="AX33" s="156"/>
      <c r="BA33" s="156"/>
    </row>
    <row r="34" spans="50:53">
      <c r="AX34" s="156"/>
      <c r="BA34" s="156"/>
    </row>
    <row r="35" spans="50:53">
      <c r="AX35" s="156"/>
      <c r="BA35" s="156"/>
    </row>
    <row r="36" spans="50:53">
      <c r="AX36" s="156"/>
      <c r="BA36" s="156"/>
    </row>
    <row r="37" spans="50:53">
      <c r="AX37" s="156"/>
      <c r="BA37" s="156"/>
    </row>
    <row r="38" spans="50:53">
      <c r="AX38" s="156"/>
      <c r="BA38" s="156"/>
    </row>
    <row r="39" spans="50:53">
      <c r="AX39" s="156"/>
      <c r="BA39" s="156"/>
    </row>
    <row r="40" spans="50:53">
      <c r="AX40" s="156"/>
      <c r="BA40" s="156"/>
    </row>
    <row r="41" spans="50:53">
      <c r="AX41" s="156"/>
      <c r="BA41" s="156"/>
    </row>
    <row r="42" spans="50:53">
      <c r="AX42" s="156"/>
      <c r="BA42" s="156"/>
    </row>
    <row r="43" spans="50:53">
      <c r="AX43" s="156"/>
      <c r="BA43" s="156"/>
    </row>
    <row r="44" spans="50:53">
      <c r="AX44" s="156"/>
      <c r="BA44" s="156"/>
    </row>
    <row r="45" spans="50:53">
      <c r="AX45" s="156"/>
      <c r="BA45" s="156"/>
    </row>
    <row r="46" spans="50:53">
      <c r="AX46" s="156"/>
      <c r="BA46" s="156"/>
    </row>
    <row r="47" spans="50:53">
      <c r="AX47" s="156"/>
      <c r="BA47" s="156"/>
    </row>
    <row r="48" spans="50:53">
      <c r="AX48" s="156"/>
      <c r="BA48" s="156"/>
    </row>
  </sheetData>
  <mergeCells count="21">
    <mergeCell ref="AT3:AV3"/>
    <mergeCell ref="AW3:AY3"/>
    <mergeCell ref="AZ3:BB3"/>
    <mergeCell ref="BC3:BC4"/>
    <mergeCell ref="AE3:AG3"/>
    <mergeCell ref="AH3:AJ3"/>
    <mergeCell ref="AK3:AM3"/>
    <mergeCell ref="AN3:AP3"/>
    <mergeCell ref="AQ3:AS3"/>
    <mergeCell ref="AB3:AD3"/>
    <mergeCell ref="A1:C1"/>
    <mergeCell ref="A3:A4"/>
    <mergeCell ref="C3:C4"/>
    <mergeCell ref="D3:F3"/>
    <mergeCell ref="G3:I3"/>
    <mergeCell ref="J3:L3"/>
    <mergeCell ref="M3:O3"/>
    <mergeCell ref="P3:R3"/>
    <mergeCell ref="S3:U3"/>
    <mergeCell ref="V3:X3"/>
    <mergeCell ref="Y3:AA3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IPI</vt:lpstr>
      <vt:lpstr>Manufacturing production Index</vt:lpstr>
      <vt:lpstr>Manufacturing production Graph</vt:lpstr>
      <vt:lpstr>انتاج الصناعة التحويلية Gra </vt:lpstr>
      <vt:lpstr>الرقم القياسي للإنتاج الصناعي</vt:lpstr>
      <vt:lpstr>Production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Tuqa Jassim Almubarak</dc:creator>
  <cp:lastModifiedBy>admin</cp:lastModifiedBy>
  <dcterms:created xsi:type="dcterms:W3CDTF">2020-02-27T11:13:54Z</dcterms:created>
  <dcterms:modified xsi:type="dcterms:W3CDTF">2020-07-01T06:03:28Z</dcterms:modified>
</cp:coreProperties>
</file>