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3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4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5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durayhem\Desktop\السياحة 2016\"/>
    </mc:Choice>
  </mc:AlternateContent>
  <bookViews>
    <workbookView xWindow="-120" yWindow="-120" windowWidth="29040" windowHeight="15840" tabRatio="885"/>
  </bookViews>
  <sheets>
    <sheet name="الفهرس" sheetId="41" r:id="rId1"/>
    <sheet name="جدول رقم 1" sheetId="42" r:id="rId2"/>
    <sheet name="جدول رقم 2" sheetId="43" r:id="rId3"/>
    <sheet name="جدول رقم 3" sheetId="44" r:id="rId4"/>
    <sheet name="جدول رقم 4" sheetId="45" r:id="rId5"/>
    <sheet name="جدول رقم 5" sheetId="46" r:id="rId6"/>
    <sheet name="جدول رقم 6" sheetId="6" r:id="rId7"/>
    <sheet name="جدول رقم 7" sheetId="7" r:id="rId8"/>
    <sheet name="جدول رقم 8" sheetId="8" r:id="rId9"/>
    <sheet name="جدول رقم 9" sheetId="9" r:id="rId10"/>
    <sheet name="جدول رقم 10" sheetId="10" r:id="rId11"/>
    <sheet name="جدول رقم 11" sheetId="11" r:id="rId12"/>
    <sheet name="جدول رقم 12" sheetId="12" r:id="rId13"/>
    <sheet name="جدول 13" sheetId="47" r:id="rId14"/>
    <sheet name="جدول 14" sheetId="35" r:id="rId15"/>
    <sheet name="جدول 15" sheetId="32" r:id="rId16"/>
    <sheet name="جدول 16" sheetId="31" r:id="rId17"/>
    <sheet name="جدول 17" sheetId="33" r:id="rId18"/>
    <sheet name="جدول 18" sheetId="36" r:id="rId19"/>
    <sheet name="شكل 1" sheetId="13" r:id="rId20"/>
    <sheet name="شكل 2" sheetId="14" r:id="rId21"/>
    <sheet name="شكل 3" sheetId="15" r:id="rId22"/>
    <sheet name="شكل 4" sheetId="16" r:id="rId23"/>
    <sheet name="شكل 5" sheetId="17" r:id="rId24"/>
    <sheet name="شكل 6" sheetId="18" r:id="rId25"/>
    <sheet name="شكل 7" sheetId="19" r:id="rId26"/>
    <sheet name="شكل 8" sheetId="20" r:id="rId27"/>
    <sheet name="شكل 9" sheetId="21" r:id="rId28"/>
    <sheet name="شكل 10" sheetId="22" r:id="rId29"/>
    <sheet name="شكل 11" sheetId="23" r:id="rId30"/>
    <sheet name="شكل 12" sheetId="24" r:id="rId31"/>
    <sheet name="شكل 13" sheetId="25" r:id="rId32"/>
    <sheet name="شكل 14" sheetId="26" r:id="rId33"/>
    <sheet name="شكل 15" sheetId="27" r:id="rId34"/>
    <sheet name="شكل 16" sheetId="28" r:id="rId35"/>
    <sheet name="شكل 17" sheetId="29" r:id="rId36"/>
    <sheet name="شكل 18" sheetId="30" r:id="rId37"/>
    <sheet name="شكل 19" sheetId="37" r:id="rId38"/>
    <sheet name="شكل20" sheetId="38" r:id="rId39"/>
    <sheet name="شكل 21" sheetId="39" r:id="rId40"/>
    <sheet name="شكل 22" sheetId="40" r:id="rId41"/>
    <sheet name="شكل 23" sheetId="49" r:id="rId42"/>
  </sheets>
  <externalReferences>
    <externalReference r:id="rId43"/>
    <externalReference r:id="rId44"/>
  </externalReferences>
  <definedNames>
    <definedName name="_xlnm._FilterDatabase" localSheetId="10" hidden="1">'جدول رقم 10'!$A$4:$I$4</definedName>
    <definedName name="_xlnm._FilterDatabase" localSheetId="4" hidden="1">'جدول رقم 4'!$L$5:$N$16</definedName>
    <definedName name="_xlnm._FilterDatabase" localSheetId="32" hidden="1">'شكل 14'!$A$3:$M$15</definedName>
    <definedName name="_xlnm._FilterDatabase" localSheetId="34" hidden="1">'شكل 16'!$A$5:$L$17</definedName>
    <definedName name="_xlnm.Print_Area" localSheetId="17">'جدول 17'!$A$1:$Q$8</definedName>
    <definedName name="_xlnm.Print_Area" localSheetId="12">'جدول رقم 12'!$A$1:$H$19</definedName>
    <definedName name="_xlnm.Print_Area" localSheetId="2">'جدول رقم 2'!$A$1:$I$16</definedName>
    <definedName name="_xlnm.Print_Area" localSheetId="4">'جدول رقم 4'!$A$1:$I$15</definedName>
    <definedName name="_xlnm.Print_Area" localSheetId="9">'جدول رقم 9'!$A$1:$G$17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6" l="1"/>
  <c r="C6" i="26"/>
  <c r="C7" i="26"/>
  <c r="C8" i="26"/>
  <c r="C9" i="26"/>
  <c r="C10" i="26"/>
  <c r="C11" i="26"/>
  <c r="C12" i="26"/>
  <c r="C13" i="26"/>
  <c r="C14" i="26"/>
  <c r="C15" i="26"/>
  <c r="D6" i="49" l="1"/>
  <c r="E6" i="49"/>
  <c r="F6" i="49"/>
  <c r="G6" i="49"/>
  <c r="H6" i="49"/>
  <c r="I6" i="49"/>
  <c r="J6" i="49"/>
  <c r="K6" i="49"/>
  <c r="L6" i="49"/>
  <c r="M6" i="49"/>
  <c r="N6" i="49"/>
  <c r="O6" i="49"/>
  <c r="P6" i="49"/>
  <c r="D7" i="49"/>
  <c r="E7" i="49"/>
  <c r="F7" i="49"/>
  <c r="G7" i="49"/>
  <c r="H7" i="49"/>
  <c r="I7" i="49"/>
  <c r="J7" i="49"/>
  <c r="K7" i="49"/>
  <c r="L7" i="49"/>
  <c r="M7" i="49"/>
  <c r="N7" i="49"/>
  <c r="O7" i="49"/>
  <c r="P7" i="49"/>
  <c r="E5" i="49"/>
  <c r="F5" i="49"/>
  <c r="G5" i="49"/>
  <c r="H5" i="49"/>
  <c r="I5" i="49"/>
  <c r="J5" i="49"/>
  <c r="K5" i="49"/>
  <c r="L5" i="49"/>
  <c r="M5" i="49"/>
  <c r="N5" i="49"/>
  <c r="O5" i="49"/>
  <c r="P5" i="49"/>
  <c r="D5" i="49"/>
  <c r="C6" i="40"/>
  <c r="D6" i="40"/>
  <c r="E6" i="40"/>
  <c r="F6" i="40"/>
  <c r="G6" i="40"/>
  <c r="H6" i="40"/>
  <c r="I6" i="40"/>
  <c r="J6" i="40"/>
  <c r="K6" i="40"/>
  <c r="L6" i="40"/>
  <c r="M6" i="40"/>
  <c r="N6" i="40"/>
  <c r="O6" i="40"/>
  <c r="C7" i="40"/>
  <c r="D7" i="40"/>
  <c r="E7" i="40"/>
  <c r="F7" i="40"/>
  <c r="G7" i="40"/>
  <c r="H7" i="40"/>
  <c r="I7" i="40"/>
  <c r="J7" i="40"/>
  <c r="K7" i="40"/>
  <c r="L7" i="40"/>
  <c r="M7" i="40"/>
  <c r="N7" i="40"/>
  <c r="O7" i="40"/>
  <c r="D5" i="40"/>
  <c r="E5" i="40"/>
  <c r="F5" i="40"/>
  <c r="G5" i="40"/>
  <c r="H5" i="40"/>
  <c r="I5" i="40"/>
  <c r="J5" i="40"/>
  <c r="K5" i="40"/>
  <c r="L5" i="40"/>
  <c r="M5" i="40"/>
  <c r="N5" i="40"/>
  <c r="O5" i="40"/>
  <c r="C5" i="40"/>
  <c r="C6" i="39"/>
  <c r="D6" i="39"/>
  <c r="E6" i="39"/>
  <c r="F6" i="39"/>
  <c r="G6" i="39"/>
  <c r="H6" i="39"/>
  <c r="I6" i="39"/>
  <c r="J6" i="39"/>
  <c r="K6" i="39"/>
  <c r="L6" i="39"/>
  <c r="M6" i="39"/>
  <c r="N6" i="39"/>
  <c r="O6" i="39"/>
  <c r="C7" i="39"/>
  <c r="D7" i="39"/>
  <c r="E7" i="39"/>
  <c r="F7" i="39"/>
  <c r="G7" i="39"/>
  <c r="H7" i="39"/>
  <c r="I7" i="39"/>
  <c r="J7" i="39"/>
  <c r="K7" i="39"/>
  <c r="L7" i="39"/>
  <c r="M7" i="39"/>
  <c r="N7" i="39"/>
  <c r="O7" i="39"/>
  <c r="D5" i="39"/>
  <c r="E5" i="39"/>
  <c r="F5" i="39"/>
  <c r="G5" i="39"/>
  <c r="H5" i="39"/>
  <c r="I5" i="39"/>
  <c r="J5" i="39"/>
  <c r="K5" i="39"/>
  <c r="L5" i="39"/>
  <c r="M5" i="39"/>
  <c r="N5" i="39"/>
  <c r="O5" i="39"/>
  <c r="C5" i="39"/>
  <c r="F7" i="12" l="1"/>
  <c r="C17" i="27" l="1"/>
  <c r="D17" i="27"/>
  <c r="E17" i="27"/>
  <c r="F17" i="27"/>
  <c r="C5" i="19"/>
  <c r="D18" i="12"/>
  <c r="E18" i="12"/>
  <c r="F8" i="12"/>
  <c r="F9" i="12"/>
  <c r="F10" i="12"/>
  <c r="F11" i="12"/>
  <c r="F12" i="12"/>
  <c r="F13" i="12"/>
  <c r="F14" i="12"/>
  <c r="F15" i="12"/>
  <c r="F16" i="12"/>
  <c r="F17" i="12"/>
  <c r="C18" i="12"/>
  <c r="F18" i="12" l="1"/>
  <c r="C17" i="29"/>
  <c r="B4" i="26" l="1"/>
  <c r="C11" i="19"/>
  <c r="E5" i="17"/>
  <c r="C16" i="13"/>
  <c r="C16" i="47"/>
  <c r="D16" i="47"/>
  <c r="E16" i="47"/>
  <c r="F16" i="47"/>
  <c r="G5" i="47"/>
  <c r="G6" i="47"/>
  <c r="G7" i="47"/>
  <c r="G8" i="47"/>
  <c r="G9" i="47"/>
  <c r="G10" i="47"/>
  <c r="G11" i="47"/>
  <c r="G12" i="47"/>
  <c r="G13" i="47"/>
  <c r="G14" i="47"/>
  <c r="G15" i="47"/>
  <c r="C16" i="11"/>
  <c r="D16" i="11"/>
  <c r="E16" i="11"/>
  <c r="F16" i="11"/>
  <c r="G5" i="11"/>
  <c r="G6" i="11"/>
  <c r="G7" i="11"/>
  <c r="G8" i="11"/>
  <c r="G9" i="11"/>
  <c r="G10" i="11"/>
  <c r="G11" i="11"/>
  <c r="G12" i="11"/>
  <c r="G13" i="11"/>
  <c r="G14" i="11"/>
  <c r="G15" i="11"/>
  <c r="C16" i="10"/>
  <c r="D16" i="10"/>
  <c r="E16" i="10"/>
  <c r="F16" i="10"/>
  <c r="G5" i="10"/>
  <c r="G6" i="10"/>
  <c r="G7" i="10"/>
  <c r="G8" i="10"/>
  <c r="G9" i="10"/>
  <c r="G10" i="10"/>
  <c r="G11" i="10"/>
  <c r="G12" i="10"/>
  <c r="G13" i="10"/>
  <c r="G14" i="10"/>
  <c r="G15" i="10"/>
  <c r="C16" i="9"/>
  <c r="D16" i="9"/>
  <c r="E5" i="9"/>
  <c r="E6" i="9"/>
  <c r="E7" i="9"/>
  <c r="E8" i="9"/>
  <c r="E9" i="9"/>
  <c r="E10" i="9"/>
  <c r="E11" i="9"/>
  <c r="E12" i="9"/>
  <c r="E13" i="9"/>
  <c r="E14" i="9"/>
  <c r="E15" i="9"/>
  <c r="E16" i="9"/>
  <c r="C16" i="8"/>
  <c r="D16" i="8"/>
  <c r="E16" i="8"/>
  <c r="F16" i="8"/>
  <c r="G5" i="8"/>
  <c r="G6" i="8"/>
  <c r="G7" i="8"/>
  <c r="G8" i="8"/>
  <c r="G9" i="8"/>
  <c r="G10" i="8"/>
  <c r="G11" i="8"/>
  <c r="G12" i="8"/>
  <c r="G13" i="8"/>
  <c r="G14" i="8"/>
  <c r="G15" i="8"/>
  <c r="G16" i="8"/>
  <c r="C15" i="45"/>
  <c r="D15" i="45"/>
  <c r="E15" i="45"/>
  <c r="F15" i="45"/>
  <c r="G4" i="45"/>
  <c r="G5" i="45"/>
  <c r="G6" i="45"/>
  <c r="G7" i="45"/>
  <c r="G8" i="45"/>
  <c r="G9" i="45"/>
  <c r="G10" i="45"/>
  <c r="G11" i="45"/>
  <c r="G12" i="45"/>
  <c r="G13" i="45"/>
  <c r="G14" i="45"/>
  <c r="C16" i="46"/>
  <c r="G16" i="46" s="1"/>
  <c r="D16" i="46"/>
  <c r="E16" i="46"/>
  <c r="F16" i="46"/>
  <c r="G5" i="46"/>
  <c r="G6" i="46"/>
  <c r="G7" i="46"/>
  <c r="G8" i="46"/>
  <c r="G9" i="46"/>
  <c r="G10" i="46"/>
  <c r="G11" i="46"/>
  <c r="G12" i="46"/>
  <c r="G13" i="46"/>
  <c r="G14" i="46"/>
  <c r="G15" i="46"/>
  <c r="C17" i="6"/>
  <c r="D17" i="6"/>
  <c r="E17" i="6"/>
  <c r="F17" i="6"/>
  <c r="G6" i="6"/>
  <c r="G7" i="6"/>
  <c r="G8" i="6"/>
  <c r="G9" i="6"/>
  <c r="G10" i="6"/>
  <c r="G11" i="6"/>
  <c r="G12" i="6"/>
  <c r="G13" i="6"/>
  <c r="G14" i="6"/>
  <c r="G15" i="6"/>
  <c r="G16" i="6"/>
  <c r="C17" i="7"/>
  <c r="D17" i="7"/>
  <c r="E17" i="7"/>
  <c r="F17" i="7"/>
  <c r="G6" i="7"/>
  <c r="G7" i="7"/>
  <c r="G8" i="7"/>
  <c r="G9" i="7"/>
  <c r="G10" i="7"/>
  <c r="G11" i="7"/>
  <c r="G12" i="7"/>
  <c r="G13" i="7"/>
  <c r="G14" i="7"/>
  <c r="G15" i="7"/>
  <c r="G16" i="7"/>
  <c r="D15" i="13" l="1"/>
  <c r="D8" i="13"/>
  <c r="D12" i="13"/>
  <c r="D6" i="13"/>
  <c r="D7" i="13"/>
  <c r="D5" i="13"/>
  <c r="D9" i="13"/>
  <c r="D13" i="13"/>
  <c r="D10" i="13"/>
  <c r="D14" i="13"/>
  <c r="D11" i="13"/>
  <c r="G16" i="11"/>
  <c r="G16" i="47"/>
  <c r="G16" i="10"/>
  <c r="G17" i="7"/>
  <c r="G17" i="6"/>
  <c r="G15" i="45"/>
  <c r="C15" i="44"/>
  <c r="D15" i="44"/>
  <c r="E15" i="44"/>
  <c r="F15" i="44"/>
  <c r="G4" i="44"/>
  <c r="G5" i="44"/>
  <c r="G6" i="44"/>
  <c r="G7" i="44"/>
  <c r="G8" i="44"/>
  <c r="G9" i="44"/>
  <c r="G10" i="44"/>
  <c r="G11" i="44"/>
  <c r="G12" i="44"/>
  <c r="G13" i="44"/>
  <c r="G14" i="44"/>
  <c r="C15" i="43"/>
  <c r="G15" i="43" s="1"/>
  <c r="D15" i="43"/>
  <c r="E15" i="43"/>
  <c r="F15" i="43"/>
  <c r="G4" i="43"/>
  <c r="G5" i="43"/>
  <c r="G6" i="43"/>
  <c r="G7" i="43"/>
  <c r="G8" i="43"/>
  <c r="G9" i="43"/>
  <c r="G10" i="43"/>
  <c r="G11" i="43"/>
  <c r="G12" i="43"/>
  <c r="G13" i="43"/>
  <c r="G14" i="43"/>
  <c r="C15" i="42"/>
  <c r="G15" i="42" s="1"/>
  <c r="D15" i="42"/>
  <c r="E15" i="42"/>
  <c r="F15" i="42"/>
  <c r="G4" i="42"/>
  <c r="G5" i="42"/>
  <c r="G6" i="42"/>
  <c r="G7" i="42"/>
  <c r="G8" i="42"/>
  <c r="G9" i="42"/>
  <c r="G10" i="42"/>
  <c r="G11" i="42"/>
  <c r="G12" i="42"/>
  <c r="G13" i="42"/>
  <c r="G14" i="42"/>
  <c r="G15" i="44" l="1"/>
  <c r="G6" i="24"/>
  <c r="G5" i="16"/>
  <c r="F8" i="24" l="1"/>
  <c r="E8" i="24"/>
  <c r="D8" i="24"/>
  <c r="C8" i="24"/>
  <c r="G7" i="29"/>
  <c r="G8" i="29"/>
  <c r="G9" i="29"/>
  <c r="G10" i="29"/>
  <c r="G11" i="29"/>
  <c r="G12" i="29"/>
  <c r="G13" i="29"/>
  <c r="G14" i="29"/>
  <c r="G15" i="29"/>
  <c r="G16" i="29"/>
  <c r="G6" i="29"/>
  <c r="G6" i="27"/>
  <c r="E6" i="25"/>
  <c r="E7" i="25"/>
  <c r="E8" i="25"/>
  <c r="E9" i="25"/>
  <c r="E10" i="25"/>
  <c r="E11" i="25"/>
  <c r="E12" i="25"/>
  <c r="E13" i="25"/>
  <c r="E14" i="25"/>
  <c r="E16" i="23"/>
  <c r="D16" i="23"/>
  <c r="F8" i="23" s="1"/>
  <c r="C16" i="15"/>
  <c r="C20" i="15" s="1"/>
  <c r="G5" i="14"/>
  <c r="G15" i="23" l="1"/>
  <c r="G8" i="23"/>
  <c r="G17" i="29"/>
  <c r="F12" i="23"/>
  <c r="F5" i="23"/>
  <c r="G14" i="23"/>
  <c r="G5" i="23"/>
  <c r="F15" i="23"/>
  <c r="G7" i="23"/>
  <c r="G12" i="23"/>
  <c r="F7" i="23"/>
  <c r="F11" i="23"/>
  <c r="G11" i="23"/>
  <c r="F9" i="23"/>
  <c r="F13" i="23"/>
  <c r="G9" i="23"/>
  <c r="G13" i="23"/>
  <c r="F6" i="23"/>
  <c r="F10" i="23"/>
  <c r="F14" i="23"/>
  <c r="G6" i="23"/>
  <c r="G10" i="23"/>
  <c r="F17" i="29" l="1"/>
  <c r="E17" i="29"/>
  <c r="D17" i="29"/>
  <c r="B6" i="28"/>
  <c r="G16" i="27"/>
  <c r="G15" i="27"/>
  <c r="G14" i="27"/>
  <c r="G13" i="27"/>
  <c r="G12" i="27"/>
  <c r="G11" i="27"/>
  <c r="G10" i="27"/>
  <c r="G9" i="27"/>
  <c r="G8" i="27"/>
  <c r="G7" i="27"/>
  <c r="D17" i="25"/>
  <c r="C17" i="25"/>
  <c r="E16" i="25"/>
  <c r="E15" i="25"/>
  <c r="D15" i="20"/>
  <c r="D14" i="20"/>
  <c r="D13" i="20"/>
  <c r="D12" i="20"/>
  <c r="D11" i="20"/>
  <c r="D10" i="20"/>
  <c r="D9" i="20"/>
  <c r="D8" i="20"/>
  <c r="D7" i="20"/>
  <c r="D6" i="20"/>
  <c r="D5" i="20"/>
  <c r="E10" i="20" l="1"/>
  <c r="F10" i="20"/>
  <c r="E14" i="20"/>
  <c r="F14" i="20"/>
  <c r="F7" i="20"/>
  <c r="E7" i="20"/>
  <c r="F15" i="20"/>
  <c r="E15" i="20"/>
  <c r="E5" i="20"/>
  <c r="F5" i="20"/>
  <c r="E9" i="20"/>
  <c r="F9" i="20"/>
  <c r="E13" i="20"/>
  <c r="F13" i="20"/>
  <c r="G17" i="27"/>
  <c r="E6" i="20"/>
  <c r="F6" i="20"/>
  <c r="F11" i="20"/>
  <c r="E11" i="20"/>
  <c r="E8" i="20"/>
  <c r="F8" i="20"/>
  <c r="E12" i="20"/>
  <c r="F12" i="20"/>
  <c r="E17" i="25"/>
  <c r="C17" i="22"/>
  <c r="F25" i="9" l="1"/>
</calcChain>
</file>

<file path=xl/sharedStrings.xml><?xml version="1.0" encoding="utf-8"?>
<sst xmlns="http://schemas.openxmlformats.org/spreadsheetml/2006/main" count="1125" uniqueCount="229">
  <si>
    <t>النشاط الاقتصادي</t>
  </si>
  <si>
    <t>أقل من6 مشتغلين</t>
  </si>
  <si>
    <t>6 - 49 مشتغل</t>
  </si>
  <si>
    <t>50 - 249 مشتغل</t>
  </si>
  <si>
    <t>250 مشتغل فأكثر</t>
  </si>
  <si>
    <t>الجملة</t>
  </si>
  <si>
    <t>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</si>
  <si>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</si>
  <si>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</si>
  <si>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</si>
  <si>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</si>
  <si>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</si>
  <si>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معدات النقل</t>
  </si>
  <si>
    <t>الأنشطة الثقافية</t>
  </si>
  <si>
    <t>الأنشطة الرياضية والترفيهية</t>
  </si>
  <si>
    <t>الأنشطةالأخرى المميزة للسياحة</t>
  </si>
  <si>
    <t>الإجمالي</t>
  </si>
  <si>
    <t>جملة المنشآت حسب فئة حجم المشتغلين والنشاط الاقتصادي 2016</t>
  </si>
  <si>
    <t>المشتغلون غير السعوديين حسب فئة حجم المنشأة والنشاط الاقتصادي 2016</t>
  </si>
  <si>
    <t>جدول رقم (4)</t>
  </si>
  <si>
    <t>جملة المشتغلين حسب فئة حجم المنشأة والنشاط الاقتصادي 2016</t>
  </si>
  <si>
    <t>جدول رقم (5)</t>
  </si>
  <si>
    <t>عدد المشتغلين ( سعودي وغير سعودي ) حسب الجنس والنشاط الاقتصادي 2016</t>
  </si>
  <si>
    <t>سعودي</t>
  </si>
  <si>
    <t>غير سعودي</t>
  </si>
  <si>
    <t>ذكور</t>
  </si>
  <si>
    <t>جدول رقم (6)</t>
  </si>
  <si>
    <t>الرواتب والأجور حسب فئة حجم المنشأة والنشاط الاقتصادي 2016</t>
  </si>
  <si>
    <t>جدول رقم (7)</t>
  </si>
  <si>
    <t>المزيا والبدلات حسب فئة حجم المنشأة والنشاط الاقتصادي 2016</t>
  </si>
  <si>
    <t>( بآلاف الريالات )</t>
  </si>
  <si>
    <t>جدول رقم (8)</t>
  </si>
  <si>
    <t>إجمالي تعويضات المشتغلين حسب فئة حجم المنشأة والنشاط الاقتصادي 2016</t>
  </si>
  <si>
    <t>إجمالي تعويضات المشتغلين حسب النشاط الاقتصادي 2016</t>
  </si>
  <si>
    <t>جدول رقم (9)</t>
  </si>
  <si>
    <t>جدول رقم (10)</t>
  </si>
  <si>
    <t>النفقات التشغيلية حسب فئة حجم المنشأة والنشاط الاقتصادي 2016</t>
  </si>
  <si>
    <t>جدول رقم (11)</t>
  </si>
  <si>
    <t>الإيرادات التشغيلية حسب فئة حجم المنشأة والنشاط الاقتصادي 2016</t>
  </si>
  <si>
    <t>النفقات والإيرادات التشغيلية حسب النشاط الاقتصادي 2016</t>
  </si>
  <si>
    <t>جدول رقم (12)</t>
  </si>
  <si>
    <t>النشاط الرئيس</t>
  </si>
  <si>
    <t>الأنشطة الثانوية</t>
  </si>
  <si>
    <t>المجموع</t>
  </si>
  <si>
    <t>وكالات السفر وخدمات الحجز</t>
  </si>
  <si>
    <t>Economic activity</t>
  </si>
  <si>
    <t>Accommodation for Visitors</t>
  </si>
  <si>
    <t>Food and Beverage Serving Activities</t>
  </si>
  <si>
    <t>Railways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</si>
  <si>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</si>
  <si>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</si>
  <si>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</si>
  <si>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</si>
  <si>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 Activities</t>
  </si>
  <si>
    <t>Cultural  Activities</t>
  </si>
  <si>
    <t>Sports and Recreational Activities</t>
  </si>
  <si>
    <t>Other KSA-Specific Tourism Characteristic Activities</t>
  </si>
  <si>
    <t>Total</t>
  </si>
  <si>
    <t>النفقات التشغيلية</t>
  </si>
  <si>
    <t>الإيـــــــــــــــــــــــــــــــــــرادات التشغيــــلية</t>
  </si>
  <si>
    <t>الرواتــــــب والأجــــــــور</t>
  </si>
  <si>
    <t>المــــــزايــــــــا والبــــــــدلات</t>
  </si>
  <si>
    <t>نسب الاشغال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</si>
  <si>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</si>
  <si>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</si>
  <si>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</si>
  <si>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</si>
  <si>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</si>
  <si>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</si>
  <si>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</si>
  <si>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</si>
  <si>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</si>
  <si>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</si>
  <si>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</si>
  <si>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</si>
  <si>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المتوسط السنوي</t>
  </si>
  <si>
    <t>Trip Type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</si>
  <si>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</si>
  <si>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</si>
  <si>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</si>
  <si>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</si>
  <si>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</si>
  <si>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</si>
  <si>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</si>
  <si>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</si>
  <si>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</si>
  <si>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</si>
  <si>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</si>
  <si>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</si>
  <si>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Ave.</t>
  </si>
  <si>
    <t>الوحدات السكنية المفروشة</t>
  </si>
  <si>
    <t>Fernuture Apartment</t>
  </si>
  <si>
    <t>الفنادق</t>
  </si>
  <si>
    <t>Hotels</t>
  </si>
  <si>
    <t>وحدة الإقامة</t>
  </si>
  <si>
    <t>Accommodations Unit</t>
  </si>
  <si>
    <t>وحدة  الإقامة</t>
  </si>
  <si>
    <t>Accommodation unit</t>
  </si>
  <si>
    <t>متوسط السعر اليومي لوحدات الإقامة حسب الشهر</t>
  </si>
  <si>
    <t>نسب الإشغال الشهرية لوحدات الإقامة حسب النوع</t>
  </si>
  <si>
    <t xml:space="preserve">معدل العائد </t>
  </si>
  <si>
    <t>معدل العائد اليومي لوحدات الإقامة حسب النوع</t>
  </si>
  <si>
    <t>نوع الرحلة</t>
  </si>
  <si>
    <t xml:space="preserve">الرحلات المحلية </t>
  </si>
  <si>
    <t xml:space="preserve">الرحلات الدولية الوافده </t>
  </si>
  <si>
    <t xml:space="preserve">الرحلات الدولية المغادرة </t>
  </si>
  <si>
    <t>الرحلات ضمن صفقة شاملة</t>
  </si>
  <si>
    <t>Trips within a full package</t>
  </si>
  <si>
    <t xml:space="preserve"> الرحلات بدون صفقه شاملة </t>
  </si>
  <si>
    <t>Trips without a full package</t>
  </si>
  <si>
    <t>إجمالي الرحلات المباعة</t>
  </si>
  <si>
    <t>Total trip sold</t>
  </si>
  <si>
    <t>جدول رقم (13)</t>
  </si>
  <si>
    <t>نسب رحلات النقل الجوي للركاب حسب نوع الرحلة</t>
  </si>
  <si>
    <t>جدول رقم (14)</t>
  </si>
  <si>
    <t>جدول رقم ( 16 )</t>
  </si>
  <si>
    <t>جدول رقم ( 17 )</t>
  </si>
  <si>
    <t>آراء المنشآت السياحية حول أهم المعوقات التي واجهت تأسيس أو مزاولة النشاط2016</t>
  </si>
  <si>
    <t>المعوقات التي واجهت تأسيس أو مزاولة النشاط</t>
  </si>
  <si>
    <t>نعم</t>
  </si>
  <si>
    <t xml:space="preserve">لا </t>
  </si>
  <si>
    <t>توفر الأيدي العاملة المدربة</t>
  </si>
  <si>
    <t>أسعار الكهرباء</t>
  </si>
  <si>
    <t>الحصول على التراخيص التجارية والتصاريح</t>
  </si>
  <si>
    <t>استمرارية التزود بالكهرباء (دون انقطاعات)</t>
  </si>
  <si>
    <t>أسعار المياه</t>
  </si>
  <si>
    <t>الإجراءات الحكومية والبيروقراطية</t>
  </si>
  <si>
    <t>الأمن والاستقرار</t>
  </si>
  <si>
    <t>الحصول على تمويل</t>
  </si>
  <si>
    <t>أسعار الوقود</t>
  </si>
  <si>
    <t>الحصول على خط الهاتف والانترنت (الاتصالات)</t>
  </si>
  <si>
    <t>إجراءات التفتيش الرسمي على المنشآت</t>
  </si>
  <si>
    <t>استمرارية التزود بالوقود (دون انقطاعات)</t>
  </si>
  <si>
    <t>استمرارية التزود بالمياه (دون انقطاعات)</t>
  </si>
  <si>
    <t>أنظمة وقوانين العمل</t>
  </si>
  <si>
    <t>الحصول على الموقع / استئجار المبنى</t>
  </si>
  <si>
    <t xml:space="preserve"> الإقامة للزوّار</t>
  </si>
  <si>
    <t xml:space="preserve"> نقل الركاب بالسكك الحديدية</t>
  </si>
  <si>
    <t xml:space="preserve"> النقل البري للركاب</t>
  </si>
  <si>
    <t xml:space="preserve"> النقل المائي للركاب</t>
  </si>
  <si>
    <t xml:space="preserve"> النقل الجوي للركاب</t>
  </si>
  <si>
    <t xml:space="preserve">  وكالات السفر </t>
  </si>
  <si>
    <t xml:space="preserve">ذكور
</t>
  </si>
  <si>
    <t xml:space="preserve">إناث
</t>
  </si>
  <si>
    <t>اناث</t>
  </si>
  <si>
    <t xml:space="preserve">نسبة الذكور </t>
  </si>
  <si>
    <t>نسبة الاناث</t>
  </si>
  <si>
    <t>النشاط</t>
  </si>
  <si>
    <t>عدد الاناث</t>
  </si>
  <si>
    <t>المشتغلين</t>
  </si>
  <si>
    <t>التعويضات</t>
  </si>
  <si>
    <t>الاجمالي</t>
  </si>
  <si>
    <t>الإيرادات</t>
  </si>
  <si>
    <t>النفقات</t>
  </si>
  <si>
    <t>Local trips</t>
  </si>
  <si>
    <t>International trips</t>
  </si>
  <si>
    <t>شكل (18) آراء المنشآت السياحية حول أهم المعوقات واجهت تأسيس او مزاولة النشاط بالمملكة ، 2016</t>
  </si>
  <si>
    <t>النسبة</t>
  </si>
  <si>
    <t>رقم الجدول</t>
  </si>
  <si>
    <t>عنوان الجدول</t>
  </si>
  <si>
    <t>رقم الشكل</t>
  </si>
  <si>
    <t>عنوان الشكل</t>
  </si>
  <si>
    <t>نتائج مسح المنشآت السياحية لعام 2016</t>
  </si>
  <si>
    <t>المشتغلون السعوديون حسب فئة حجم المنشأة والنشاط الاقتصادي 2016</t>
  </si>
  <si>
    <t>نسبة توطين الوظائف في الصناعات المميزة للسياحة بالمملكة بحسب نوع النشاط، 2016</t>
  </si>
  <si>
    <t>نسبة توطين الوظائف في الصناعات المميزة للسياحة بالمملكة، 2016</t>
  </si>
  <si>
    <t>توزيع المشتغلين في الصناعات المميزة للسياحة بالمملكة حسب نوع النشاط، 2016</t>
  </si>
  <si>
    <t>التوزيع النسبي للمنشآت في الصناعات المميزة للسياحة بالمملكة حسب حجم المنشأة، 2016</t>
  </si>
  <si>
    <t>التوزيع النسبي للمنشآت في الصناعات المميزة للسياحة بالمملكة حسب نوع النشاط، 2016</t>
  </si>
  <si>
    <t>التوزيع النسبي للمشتغلين في الصناعات المميزة للسياحة بالمملكة حسب الجنس، 2016</t>
  </si>
  <si>
    <t>التوزيع النسبي للمشتغلين في الصناعات المميزة للسياحة بالمملكة حسب الجنس ونوع النشاط، 2016</t>
  </si>
  <si>
    <t>التوزيع النسبي للإناث العاملات في الصناعات المميزة للسياحة بالمملكة حسب نوع النشاط، 2016</t>
  </si>
  <si>
    <t>التوزيع النسبي لتعويضات المشتغلين في الصناعات المميزة للسياحة بالمملكة حسب نوع النشاط، 2016</t>
  </si>
  <si>
    <t>العلاقة بين نسبة المشتغلين في كل صناعة من الإجمالي والتعويضات التي يحصلون عليها، 2016</t>
  </si>
  <si>
    <t>توزيع النفقات التشغيلية  للصناعات المميزة للسياحة بالمملكة، 2016</t>
  </si>
  <si>
    <t>التوزيع النسبي  لتعويضات المشتغلين في الصناعات المميزة للسياحة بالمملكة، 2016</t>
  </si>
  <si>
    <t>توزيع الإيرادات التشغيلية  للصناعات المميزة للسياحة بالمملكة، 2016</t>
  </si>
  <si>
    <t>توزيع الإيرادات التشغيلية  للصناعات المميزة للسياحة بالمملكة حسب حجم المنشآت، 2016</t>
  </si>
  <si>
    <t>توزيع المصروفات التشغيلية  للصناعات المميزة للسياحة بالمملكة حسب حجم المنشآت، 2016</t>
  </si>
  <si>
    <t>آراء المنشآت السياحية حول أهم المعوقات واجهت تأسيس او مزاولة النشاط بالمملكة ، 2016</t>
  </si>
  <si>
    <t xml:space="preserve">توزيع الرحلات حسب نوع الرحلة </t>
  </si>
  <si>
    <t>نسب الإشغال الشهرية لوحدات الإقامة</t>
  </si>
  <si>
    <t>معدل العائدلوحدات الإقامة حسب الشهر</t>
  </si>
  <si>
    <t>المصدر: الهيئة العامة للإحصاء</t>
  </si>
  <si>
    <t xml:space="preserve">جدول رقم (1)  </t>
  </si>
  <si>
    <t xml:space="preserve"> المشتغلون السعوديون حسب فئة حجم المنشأة والنشاط الاقتصادي 2016</t>
  </si>
  <si>
    <t>جدول رقم (2)</t>
  </si>
  <si>
    <t>جدول رقم (3)</t>
  </si>
  <si>
    <t>إناث</t>
  </si>
  <si>
    <t>`</t>
  </si>
  <si>
    <t>استئجار وسائل النقل</t>
  </si>
  <si>
    <t xml:space="preserve"> استئجار وسائل النقل</t>
  </si>
  <si>
    <t xml:space="preserve"> المشتغلون الغير السعوديون حسب فئة حجم المنشأة والنشاط الاقتصادي 2016</t>
  </si>
  <si>
    <t>فائض التشغيل حسب فئة حجم المنشأة والنشاط الاقتصادي 2016</t>
  </si>
  <si>
    <t>جدول رقم ( 18 )</t>
  </si>
  <si>
    <t>جدول رقم (15)</t>
  </si>
  <si>
    <t>متوسط السعر اليومي للغرف/الشقق المفروشه حسب الشهر</t>
  </si>
  <si>
    <t>نسب الإشغال الشهريةالغرف/ الشقق المفروشةحسب النوع</t>
  </si>
  <si>
    <t>معدل العائد اليومي للغرف /الشقق المفروشة</t>
  </si>
  <si>
    <t>متوسط مدة الإقامة  حسب النوع</t>
  </si>
  <si>
    <t>متوسط الإقامة</t>
  </si>
  <si>
    <t xml:space="preserve">متوسط السعر اليومي </t>
  </si>
  <si>
    <t>متوسط  مدة الإقامة</t>
  </si>
  <si>
    <t>متوسط السعر ا ليومي</t>
  </si>
  <si>
    <t>شكل (1) التوزيع النسبي للمنشآت في الأنشطة المميزة للسياحة بالمملكة حسب نوع النشاط، 2016</t>
  </si>
  <si>
    <t>شكل (2) التوزيع النسبي للمنشآت في الأنشطة المميزة للسياحة بالمملكة حسب حجم المنشأة، 2016</t>
  </si>
  <si>
    <t>شكل (3) توزيع المشتغلين في الأنشطة المميزة للسياحة بالمملكة حسب نوع النشاط، 2016م</t>
  </si>
  <si>
    <t>شكل (5) نسبة توطين الوظائف في الأنشطة المميزة للسياحة بالمملكة، 2016م  </t>
  </si>
  <si>
    <t>شكل (6) نسبة توطين الوظائف في الأنشطة المميزة للسياحة بالمملكة بحسب نوع النشاط، 2016م</t>
  </si>
  <si>
    <t>شكل (7) التوزيع النسبي للمشتغلين في الأنشطة المميزة للسياحة بالمملكة حسب الجنس، 2016</t>
  </si>
  <si>
    <t>شكل (8) التوزيع النسبي للمشتغلين في الأنشطة المميزة للسياحة بالمملكة حسب الجنس ونوع النشاط، 2016</t>
  </si>
  <si>
    <t>شكل (9) التوزيع النسبي للإناث العاملات في الأنشطة المميزة للسياحة بالمملكة حسب نوع النشاط، 2016</t>
  </si>
  <si>
    <t>شكل (10) التوزيع النسبي لتعويضات المشتغلين في الأنشطة المميزة للسياحة بالمملكة حسب نوع النشاط، 2016  </t>
  </si>
  <si>
    <t>شكل (11) العلاقة بين نسبة المشتغلين في كل نشاط من الإجمالي والتعويضات التي يحصلون عليها، 2016</t>
  </si>
  <si>
    <t>شكل (12) توزيع  تعويضات المشتغلين في الأنشطة المميزة للسياحة حسب حجم المنشأة، 2016</t>
  </si>
  <si>
    <t>شكل (13) التوزيع النسبي  لتعويضات المشتغلين في الأنشطة المميزة للسياحة بالمملكة، 2016</t>
  </si>
  <si>
    <t>شكل (14) توزيع الإيرادات التشغيلية الأنشطة المميزة للسياحة بالمملكة، 2016م</t>
  </si>
  <si>
    <t>شكل (15) توزيع الإيرادات التشغيلية للأنشطة المميزة للسياحة بالمملكة حسب حجم المنشآت، 2016</t>
  </si>
  <si>
    <t>شكل (16) توزيع النفقات التشغيلية  للأنشطة المميزة للسياحة بالمملكة، 2016</t>
  </si>
  <si>
    <t>شكل (17) توزيع االنفقات التشغيلية  للأنشطة المميزة للسياحة بالمملكة حسب حجم المنشآت، 2016</t>
  </si>
  <si>
    <t>الشقق السكنية المفروشة</t>
  </si>
  <si>
    <t xml:space="preserve">نسب الاشغال الشهرية للغرف/ الشقق السكنية المفروشه </t>
  </si>
  <si>
    <t xml:space="preserve">متوسط السعر اليومي للغرف /الشقق السكنية المفروشة </t>
  </si>
  <si>
    <t xml:space="preserve">متوسط مدة الاقامة حسب الشهر </t>
  </si>
  <si>
    <t>توزيع الرحلات حسب نوع الرحلة</t>
  </si>
  <si>
    <t>اراء المنشآت السياحية حول أهم المعوقات واجهت تأسيس او مزاولة النشاط بالمملكة ، 2016</t>
  </si>
  <si>
    <t xml:space="preserve">توزيع النفقات التشغيلية للانشطة المميزه للسياحة بالمملكة حسب حجم المنشات </t>
  </si>
  <si>
    <t xml:space="preserve"> توزيع النفقات التشغيلية  للأنشطة المميزة للسياحة بالمملكة، 2016</t>
  </si>
  <si>
    <t xml:space="preserve">معدل العائد للغرف / الشقق السكنية المفروشة حسب الشهر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</si>
</sst>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_-* #,##0_-;_-* #,##0\-;_-* &quot;-&quot;??_-;_-@_-"/>
    <numFmt numFmtId="166" formatCode="0.0%"/>
    <numFmt numFmtId="167" formatCode="0.0"/>
  </numFmts>
  <fonts count="50" x14ac:knownFonts="1">
    <font>
      <sz val="11"/>
      <color theme="1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charset val="178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sz val="20"/>
      <color theme="4" tint="-0.499984740745262"/>
      <name val="Neo Sans Arabic Medium"/>
      <family val="2"/>
    </font>
    <font>
      <b/>
      <sz val="9"/>
      <color rgb="FFFF0000"/>
      <name val="Frutiger LT Arabic 45 Light"/>
    </font>
    <font>
      <sz val="9"/>
      <color theme="1"/>
      <name val="Frutiger LT Arabic 45 Light"/>
    </font>
    <font>
      <sz val="9"/>
      <color rgb="FFFF0000"/>
      <name val="Frutiger LT Arabic 45 Light"/>
    </font>
    <font>
      <b/>
      <sz val="9"/>
      <color theme="0"/>
      <name val="Frutiger LT Arabic 45 Light"/>
    </font>
    <font>
      <b/>
      <sz val="9"/>
      <color theme="1"/>
      <name val="Frutiger LT Arabic 45 Light"/>
    </font>
    <font>
      <sz val="9"/>
      <name val="Frutiger LT Arabic 45 Light"/>
    </font>
    <font>
      <sz val="9"/>
      <color rgb="FF00B050"/>
      <name val="Frutiger LT Arabic 45 Light"/>
    </font>
    <font>
      <sz val="9"/>
      <color theme="0"/>
      <name val="Frutiger LT Arabic 45 Light"/>
    </font>
    <font>
      <b/>
      <sz val="9"/>
      <name val="Frutiger LT Arabic 45 Light"/>
    </font>
    <font>
      <sz val="9"/>
      <color rgb="FF000000"/>
      <name val="Frutiger LT Arabic 45 Light"/>
    </font>
    <font>
      <sz val="9"/>
      <color theme="1" tint="0.249977111117893"/>
      <name val="Frutiger LT Arabic 45 Light"/>
    </font>
    <font>
      <sz val="9"/>
      <color theme="1" tint="0.34998626667073579"/>
      <name val="Frutiger LT Arabic 45 Light"/>
    </font>
    <font>
      <sz val="9"/>
      <color rgb="FFFFFFFF"/>
      <name val="Frutiger LT Arabic 45 Light"/>
    </font>
    <font>
      <sz val="14"/>
      <color theme="0"/>
      <name val="Sakkal Majalla"/>
    </font>
    <font>
      <sz val="14"/>
      <name val="Sakkal Majalla"/>
    </font>
    <font>
      <sz val="14"/>
      <color theme="1"/>
      <name val="Sakkal Majalla"/>
    </font>
    <font>
      <b/>
      <sz val="14"/>
      <color rgb="FFFFFFFF"/>
      <name val="Sakkal Majalla"/>
    </font>
    <font>
      <b/>
      <sz val="14"/>
      <color theme="1"/>
      <name val="Sakkal Majalla"/>
    </font>
    <font>
      <b/>
      <sz val="16"/>
      <color theme="1"/>
      <name val="Sakkal Majalla"/>
    </font>
    <font>
      <sz val="16"/>
      <color theme="1"/>
      <name val="Calibri"/>
      <family val="2"/>
      <scheme val="minor"/>
    </font>
    <font>
      <sz val="16"/>
      <name val="Sakkal Majalla"/>
    </font>
    <font>
      <sz val="16"/>
      <color theme="1"/>
      <name val="Sakkal Majalla"/>
    </font>
    <font>
      <sz val="16"/>
      <color theme="0"/>
      <name val="Sakkal Majalla"/>
    </font>
    <font>
      <sz val="12"/>
      <name val="Frutiger LT Arabic 45 Light"/>
    </font>
    <font>
      <sz val="12"/>
      <name val="Frutiger LT Arabic 45 Light"/>
      <charset val="178"/>
    </font>
    <font>
      <sz val="12"/>
      <color rgb="FF000000"/>
      <name val="Frutiger LT Arabic 45 Light"/>
    </font>
    <font>
      <sz val="9"/>
      <name val="Frutiger LT Arabic 45 Light"/>
      <charset val="178"/>
    </font>
    <font>
      <sz val="12"/>
      <color rgb="FF000000"/>
      <name val="Frutiger LT Arabic 45 Light"/>
      <charset val="178"/>
    </font>
    <font>
      <sz val="12"/>
      <color theme="1"/>
      <name val="Frutiger LT Arabic 45 Light"/>
      <charset val="178"/>
    </font>
    <font>
      <sz val="12"/>
      <color theme="1"/>
      <name val="Calibri"/>
      <family val="2"/>
      <scheme val="minor"/>
    </font>
    <font>
      <b/>
      <sz val="12"/>
      <name val="Frutiger LT Arabic 45 Light"/>
    </font>
    <font>
      <sz val="12"/>
      <color theme="1"/>
      <name val="Frutiger LT Arabic 45 Light"/>
    </font>
    <font>
      <sz val="12"/>
      <color rgb="FFFFFFFF"/>
      <name val="Frutiger LT Arabic 45 Light"/>
    </font>
    <font>
      <sz val="12"/>
      <color theme="0"/>
      <name val="Frutiger LT Arabic 45 Light"/>
    </font>
    <font>
      <b/>
      <sz val="9"/>
      <color rgb="FF404040"/>
      <name val="Frutiger LT Arabic 45 Light"/>
    </font>
    <font>
      <b/>
      <sz val="12"/>
      <color theme="1"/>
      <name val="Frutiger LT Arabic 45 Light"/>
    </font>
    <font>
      <b/>
      <sz val="8"/>
      <color theme="1"/>
      <name val="Frutiger LT Arabic 45 Light"/>
    </font>
    <font>
      <sz val="8"/>
      <color theme="0"/>
      <name val="Frutiger LT Arabic 45 Light"/>
    </font>
    <font>
      <sz val="8"/>
      <color theme="1"/>
      <name val="Frutiger LT Arabic 45 Light"/>
    </font>
    <font>
      <sz val="8"/>
      <name val="Frutiger LT Arabic 45 Light"/>
    </font>
    <font>
      <b/>
      <sz val="8"/>
      <name val="Frutiger LT Arabic 45 Light"/>
    </font>
    <font>
      <sz val="12"/>
      <color theme="1" tint="0.249977111117893"/>
      <name val="Frutiger LT Arabic 45 Light"/>
    </font>
    <font>
      <sz val="12"/>
      <color theme="1" tint="0.34998626667073579"/>
      <name val="Frutiger LT Arabic 45 Light"/>
    </font>
  </fonts>
  <fills count="19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5" borderId="1" applyNumberFormat="0" applyAlignment="0" applyProtection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62">
    <xf numFmtId="0" fontId="0" fillId="0" borderId="0" xfId="0"/>
    <xf numFmtId="0" fontId="4" fillId="0" borderId="0" xfId="0" applyFont="1"/>
    <xf numFmtId="0" fontId="4" fillId="9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9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4" fillId="9" borderId="0" xfId="0" applyFont="1" applyFill="1" applyAlignment="1">
      <alignment horizontal="right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 readingOrder="2"/>
    </xf>
    <xf numFmtId="0" fontId="11" fillId="11" borderId="0" xfId="0" applyFont="1" applyFill="1" applyBorder="1" applyAlignment="1">
      <alignment horizontal="center" vertical="center" readingOrder="2"/>
    </xf>
    <xf numFmtId="0" fontId="11" fillId="17" borderId="0" xfId="0" applyFont="1" applyFill="1" applyBorder="1" applyAlignment="1">
      <alignment horizontal="center" vertical="center" readingOrder="2"/>
    </xf>
    <xf numFmtId="16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10" fillId="18" borderId="0" xfId="3" applyFont="1" applyFill="1" applyBorder="1" applyAlignment="1">
      <alignment horizontal="center" vertical="center" wrapText="1" readingOrder="2"/>
    </xf>
    <xf numFmtId="165" fontId="10" fillId="6" borderId="0" xfId="2" applyNumberFormat="1" applyFont="1" applyFill="1" applyBorder="1" applyAlignment="1">
      <alignment horizontal="center" vertical="center" wrapText="1"/>
    </xf>
    <xf numFmtId="165" fontId="10" fillId="6" borderId="0" xfId="2" applyNumberFormat="1" applyFont="1" applyFill="1" applyBorder="1" applyAlignment="1">
      <alignment horizontal="center" vertical="center"/>
    </xf>
    <xf numFmtId="166" fontId="12" fillId="10" borderId="0" xfId="2" applyNumberFormat="1" applyFont="1" applyFill="1" applyBorder="1" applyAlignment="1">
      <alignment horizontal="center" vertical="center" wrapText="1"/>
    </xf>
    <xf numFmtId="166" fontId="12" fillId="12" borderId="0" xfId="2" applyNumberFormat="1" applyFont="1" applyFill="1" applyBorder="1" applyAlignment="1">
      <alignment horizontal="center" vertical="center" wrapText="1"/>
    </xf>
    <xf numFmtId="166" fontId="10" fillId="6" borderId="0" xfId="2" applyNumberFormat="1" applyFont="1" applyFill="1" applyBorder="1" applyAlignment="1">
      <alignment horizontal="center" vertical="center" wrapText="1"/>
    </xf>
    <xf numFmtId="9" fontId="10" fillId="6" borderId="0" xfId="2" applyNumberFormat="1" applyFont="1" applyFill="1" applyBorder="1" applyAlignment="1">
      <alignment horizontal="center" vertical="center" wrapText="1"/>
    </xf>
    <xf numFmtId="9" fontId="14" fillId="18" borderId="0" xfId="3" applyNumberFormat="1" applyFont="1" applyFill="1" applyBorder="1" applyAlignment="1">
      <alignment horizontal="center" vertical="center" wrapText="1" readingOrder="2"/>
    </xf>
    <xf numFmtId="1" fontId="12" fillId="11" borderId="0" xfId="3" applyNumberFormat="1" applyFont="1" applyFill="1" applyBorder="1" applyAlignment="1">
      <alignment horizontal="center" vertical="center" wrapText="1" readingOrder="2"/>
    </xf>
    <xf numFmtId="9" fontId="17" fillId="11" borderId="0" xfId="3" applyNumberFormat="1" applyFont="1" applyFill="1" applyBorder="1" applyAlignment="1">
      <alignment horizontal="right" vertical="center" wrapText="1" readingOrder="2"/>
    </xf>
    <xf numFmtId="9" fontId="18" fillId="10" borderId="0" xfId="2" applyNumberFormat="1" applyFont="1" applyFill="1" applyBorder="1" applyAlignment="1">
      <alignment horizontal="center" vertical="center" wrapText="1"/>
    </xf>
    <xf numFmtId="1" fontId="12" fillId="8" borderId="0" xfId="0" applyNumberFormat="1" applyFont="1" applyFill="1" applyBorder="1" applyAlignment="1">
      <alignment horizontal="center" vertical="center" readingOrder="2"/>
    </xf>
    <xf numFmtId="9" fontId="17" fillId="8" borderId="0" xfId="0" applyNumberFormat="1" applyFont="1" applyFill="1" applyBorder="1" applyAlignment="1">
      <alignment horizontal="right" vertical="center" readingOrder="2"/>
    </xf>
    <xf numFmtId="9" fontId="18" fillId="9" borderId="0" xfId="2" applyNumberFormat="1" applyFont="1" applyFill="1" applyBorder="1" applyAlignment="1">
      <alignment horizontal="center" vertical="center" wrapText="1"/>
    </xf>
    <xf numFmtId="9" fontId="17" fillId="11" borderId="0" xfId="1" applyNumberFormat="1" applyFont="1" applyFill="1" applyBorder="1" applyAlignment="1">
      <alignment horizontal="right" vertical="center" readingOrder="2"/>
    </xf>
    <xf numFmtId="9" fontId="17" fillId="8" borderId="0" xfId="1" applyNumberFormat="1" applyFont="1" applyFill="1" applyBorder="1" applyAlignment="1">
      <alignment horizontal="right" vertical="center" readingOrder="2"/>
    </xf>
    <xf numFmtId="9" fontId="17" fillId="11" borderId="0" xfId="0" applyNumberFormat="1" applyFont="1" applyFill="1" applyBorder="1" applyAlignment="1">
      <alignment horizontal="right" vertical="center" readingOrder="2"/>
    </xf>
    <xf numFmtId="0" fontId="12" fillId="10" borderId="0" xfId="0" applyFont="1" applyFill="1" applyBorder="1" applyAlignment="1">
      <alignment horizontal="center" vertical="center" readingOrder="2"/>
    </xf>
    <xf numFmtId="0" fontId="12" fillId="10" borderId="0" xfId="0" applyFont="1" applyFill="1" applyBorder="1" applyAlignment="1">
      <alignment horizontal="right" vertical="center" readingOrder="2"/>
    </xf>
    <xf numFmtId="3" fontId="12" fillId="10" borderId="0" xfId="0" applyNumberFormat="1" applyFont="1" applyFill="1" applyBorder="1" applyAlignment="1">
      <alignment horizontal="center" vertical="center" wrapText="1" readingOrder="1"/>
    </xf>
    <xf numFmtId="0" fontId="8" fillId="11" borderId="0" xfId="0" applyFont="1" applyFill="1" applyBorder="1" applyAlignment="1">
      <alignment horizontal="left" vertical="center" wrapText="1" readingOrder="1"/>
    </xf>
    <xf numFmtId="0" fontId="12" fillId="9" borderId="0" xfId="0" applyFont="1" applyFill="1" applyBorder="1" applyAlignment="1">
      <alignment horizontal="center" vertical="center" readingOrder="2"/>
    </xf>
    <xf numFmtId="0" fontId="12" fillId="9" borderId="0" xfId="0" applyFont="1" applyFill="1" applyBorder="1" applyAlignment="1">
      <alignment horizontal="right" vertical="center" readingOrder="2"/>
    </xf>
    <xf numFmtId="3" fontId="12" fillId="9" borderId="0" xfId="0" applyNumberFormat="1" applyFont="1" applyFill="1" applyBorder="1" applyAlignment="1">
      <alignment horizontal="center" vertical="center" wrapText="1" readingOrder="1"/>
    </xf>
    <xf numFmtId="0" fontId="8" fillId="8" borderId="0" xfId="0" applyFont="1" applyFill="1" applyBorder="1" applyAlignment="1">
      <alignment horizontal="left" vertical="center" wrapText="1" readingOrder="1"/>
    </xf>
    <xf numFmtId="3" fontId="8" fillId="10" borderId="0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 readingOrder="2"/>
    </xf>
    <xf numFmtId="3" fontId="12" fillId="3" borderId="0" xfId="0" applyNumberFormat="1" applyFont="1" applyFill="1" applyBorder="1" applyAlignment="1">
      <alignment horizontal="center" vertical="center" wrapText="1" readingOrder="1"/>
    </xf>
    <xf numFmtId="0" fontId="8" fillId="11" borderId="0" xfId="0" applyFont="1" applyFill="1" applyBorder="1" applyAlignment="1">
      <alignment horizontal="center" vertical="center" readingOrder="1"/>
    </xf>
    <xf numFmtId="3" fontId="12" fillId="4" borderId="0" xfId="0" applyNumberFormat="1" applyFont="1" applyFill="1" applyBorder="1" applyAlignment="1">
      <alignment horizontal="center" vertical="center" wrapText="1" readingOrder="1"/>
    </xf>
    <xf numFmtId="0" fontId="8" fillId="8" borderId="0" xfId="0" applyFont="1" applyFill="1" applyBorder="1" applyAlignment="1">
      <alignment horizontal="center" vertical="center" readingOrder="1"/>
    </xf>
    <xf numFmtId="3" fontId="19" fillId="2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readingOrder="2"/>
    </xf>
    <xf numFmtId="0" fontId="19" fillId="7" borderId="0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right" vertical="center" readingOrder="2"/>
    </xf>
    <xf numFmtId="0" fontId="19" fillId="2" borderId="0" xfId="0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3" fontId="8" fillId="10" borderId="0" xfId="0" applyNumberFormat="1" applyFont="1" applyFill="1" applyBorder="1" applyAlignment="1">
      <alignment horizontal="center" vertical="center"/>
    </xf>
    <xf numFmtId="166" fontId="8" fillId="10" borderId="0" xfId="4" applyNumberFormat="1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3" fontId="8" fillId="12" borderId="0" xfId="0" applyNumberFormat="1" applyFont="1" applyFill="1" applyBorder="1" applyAlignment="1">
      <alignment horizontal="center" vertical="center"/>
    </xf>
    <xf numFmtId="166" fontId="8" fillId="12" borderId="0" xfId="4" applyNumberFormat="1" applyFont="1" applyFill="1" applyBorder="1" applyAlignment="1">
      <alignment horizontal="center" vertical="center"/>
    </xf>
    <xf numFmtId="9" fontId="8" fillId="10" borderId="0" xfId="4" applyNumberFormat="1" applyFont="1" applyFill="1" applyBorder="1" applyAlignment="1">
      <alignment horizontal="center" vertical="center"/>
    </xf>
    <xf numFmtId="9" fontId="8" fillId="12" borderId="0" xfId="4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3" fontId="8" fillId="0" borderId="0" xfId="0" applyNumberFormat="1" applyFont="1"/>
    <xf numFmtId="3" fontId="8" fillId="10" borderId="0" xfId="0" applyNumberFormat="1" applyFont="1" applyFill="1" applyBorder="1" applyAlignment="1">
      <alignment horizontal="center" vertical="center" wrapText="1" readingOrder="1"/>
    </xf>
    <xf numFmtId="0" fontId="19" fillId="13" borderId="0" xfId="0" applyFont="1" applyFill="1" applyBorder="1" applyAlignment="1">
      <alignment horizontal="center" vertical="center" wrapText="1" readingOrder="2"/>
    </xf>
    <xf numFmtId="0" fontId="12" fillId="10" borderId="0" xfId="0" applyFont="1" applyFill="1" applyBorder="1" applyAlignment="1">
      <alignment horizontal="center" vertical="center" wrapText="1" readingOrder="1"/>
    </xf>
    <xf numFmtId="0" fontId="12" fillId="9" borderId="0" xfId="0" applyFont="1" applyFill="1" applyBorder="1" applyAlignment="1">
      <alignment horizontal="center" vertical="center" wrapText="1" readingOrder="1"/>
    </xf>
    <xf numFmtId="3" fontId="19" fillId="6" borderId="0" xfId="0" applyNumberFormat="1" applyFont="1" applyFill="1" applyBorder="1" applyAlignment="1">
      <alignment horizontal="center" vertical="center" wrapText="1" readingOrder="1"/>
    </xf>
    <xf numFmtId="0" fontId="22" fillId="0" borderId="0" xfId="0" applyFont="1"/>
    <xf numFmtId="0" fontId="22" fillId="0" borderId="0" xfId="0" applyFont="1" applyFill="1"/>
    <xf numFmtId="0" fontId="21" fillId="0" borderId="0" xfId="0" applyFont="1" applyFill="1" applyAlignment="1">
      <alignment horizontal="right" readingOrder="2"/>
    </xf>
    <xf numFmtId="0" fontId="21" fillId="0" borderId="0" xfId="0" applyFont="1" applyFill="1" applyAlignment="1">
      <alignment horizontal="center" readingOrder="2"/>
    </xf>
    <xf numFmtId="167" fontId="22" fillId="0" borderId="0" xfId="0" applyNumberFormat="1" applyFont="1" applyFill="1"/>
    <xf numFmtId="167" fontId="22" fillId="0" borderId="0" xfId="0" applyNumberFormat="1" applyFont="1"/>
    <xf numFmtId="0" fontId="20" fillId="0" borderId="0" xfId="0" applyFont="1" applyFill="1" applyAlignment="1">
      <alignment horizontal="right" vertical="center" readingOrder="2"/>
    </xf>
    <xf numFmtId="3" fontId="22" fillId="0" borderId="0" xfId="0" applyNumberFormat="1" applyFont="1"/>
    <xf numFmtId="0" fontId="8" fillId="0" borderId="0" xfId="0" applyFont="1"/>
    <xf numFmtId="3" fontId="8" fillId="0" borderId="0" xfId="0" applyNumberFormat="1" applyFont="1"/>
    <xf numFmtId="3" fontId="15" fillId="4" borderId="0" xfId="0" applyNumberFormat="1" applyFont="1" applyFill="1" applyBorder="1" applyAlignment="1">
      <alignment horizontal="center" vertical="center" wrapText="1" readingOrder="1"/>
    </xf>
    <xf numFmtId="0" fontId="19" fillId="2" borderId="0" xfId="0" applyFont="1" applyFill="1" applyBorder="1" applyAlignment="1">
      <alignment horizontal="center" vertical="center" wrapText="1" readingOrder="2"/>
    </xf>
    <xf numFmtId="0" fontId="12" fillId="10" borderId="0" xfId="0" applyFont="1" applyFill="1" applyBorder="1" applyAlignment="1">
      <alignment horizontal="center" vertical="center" readingOrder="2"/>
    </xf>
    <xf numFmtId="9" fontId="22" fillId="0" borderId="0" xfId="0" applyNumberFormat="1" applyFont="1"/>
    <xf numFmtId="9" fontId="8" fillId="0" borderId="0" xfId="0" applyNumberFormat="1" applyFont="1"/>
    <xf numFmtId="166" fontId="8" fillId="0" borderId="0" xfId="0" applyNumberFormat="1" applyFont="1"/>
    <xf numFmtId="0" fontId="22" fillId="0" borderId="0" xfId="0" applyFont="1" applyAlignment="1">
      <alignment vertical="center"/>
    </xf>
    <xf numFmtId="0" fontId="22" fillId="11" borderId="0" xfId="0" applyFont="1" applyFill="1" applyBorder="1" applyAlignment="1">
      <alignment horizontal="center" vertical="center" readingOrder="2"/>
    </xf>
    <xf numFmtId="0" fontId="22" fillId="17" borderId="0" xfId="0" applyFont="1" applyFill="1" applyBorder="1" applyAlignment="1">
      <alignment horizontal="center" vertical="center" readingOrder="2"/>
    </xf>
    <xf numFmtId="9" fontId="8" fillId="0" borderId="0" xfId="4" applyFont="1"/>
    <xf numFmtId="0" fontId="24" fillId="0" borderId="0" xfId="0" applyFont="1"/>
    <xf numFmtId="0" fontId="24" fillId="0" borderId="0" xfId="0" applyFont="1" applyFill="1" applyBorder="1" applyAlignment="1">
      <alignment horizontal="right" vertical="center" readingOrder="2"/>
    </xf>
    <xf numFmtId="3" fontId="24" fillId="0" borderId="0" xfId="0" applyNumberFormat="1" applyFont="1"/>
    <xf numFmtId="0" fontId="3" fillId="0" borderId="0" xfId="3"/>
    <xf numFmtId="0" fontId="26" fillId="0" borderId="0" xfId="0" applyFont="1"/>
    <xf numFmtId="0" fontId="20" fillId="18" borderId="0" xfId="3" applyFont="1" applyFill="1" applyBorder="1" applyAlignment="1">
      <alignment vertical="center" wrapText="1" readingOrder="2"/>
    </xf>
    <xf numFmtId="0" fontId="20" fillId="18" borderId="0" xfId="3" applyFont="1" applyFill="1" applyBorder="1" applyAlignment="1">
      <alignment horizontal="center" vertical="center" wrapText="1" readingOrder="2"/>
    </xf>
    <xf numFmtId="165" fontId="20" fillId="6" borderId="0" xfId="2" applyNumberFormat="1" applyFont="1" applyFill="1" applyBorder="1" applyAlignment="1">
      <alignment horizontal="center" vertical="center" wrapText="1"/>
    </xf>
    <xf numFmtId="165" fontId="20" fillId="6" borderId="0" xfId="2" applyNumberFormat="1" applyFont="1" applyFill="1" applyBorder="1" applyAlignment="1">
      <alignment horizontal="center" vertical="center"/>
    </xf>
    <xf numFmtId="0" fontId="29" fillId="18" borderId="0" xfId="3" applyFont="1" applyFill="1" applyBorder="1" applyAlignment="1">
      <alignment vertical="center" wrapText="1" readingOrder="2"/>
    </xf>
    <xf numFmtId="0" fontId="29" fillId="18" borderId="0" xfId="3" applyFont="1" applyFill="1" applyBorder="1" applyAlignment="1">
      <alignment horizontal="center" vertical="center" wrapText="1" readingOrder="2"/>
    </xf>
    <xf numFmtId="165" fontId="29" fillId="6" borderId="0" xfId="2" applyNumberFormat="1" applyFont="1" applyFill="1" applyBorder="1" applyAlignment="1">
      <alignment horizontal="center" vertical="center" wrapText="1"/>
    </xf>
    <xf numFmtId="165" fontId="29" fillId="6" borderId="0" xfId="2" applyNumberFormat="1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center" vertical="center" readingOrder="2"/>
    </xf>
    <xf numFmtId="1" fontId="27" fillId="0" borderId="0" xfId="0" applyNumberFormat="1" applyFont="1" applyBorder="1" applyAlignment="1">
      <alignment horizontal="center" vertical="center"/>
    </xf>
    <xf numFmtId="0" fontId="28" fillId="17" borderId="0" xfId="0" applyFont="1" applyFill="1" applyBorder="1" applyAlignment="1">
      <alignment horizontal="center" vertical="center" readingOrder="2"/>
    </xf>
    <xf numFmtId="1" fontId="21" fillId="0" borderId="0" xfId="0" applyNumberFormat="1" applyFont="1" applyBorder="1" applyAlignment="1">
      <alignment horizontal="center" vertical="center"/>
    </xf>
    <xf numFmtId="0" fontId="21" fillId="10" borderId="0" xfId="0" applyFont="1" applyFill="1" applyBorder="1" applyAlignment="1">
      <alignment horizontal="right" vertical="center" readingOrder="2"/>
    </xf>
    <xf numFmtId="0" fontId="21" fillId="9" borderId="0" xfId="0" applyFont="1" applyFill="1" applyBorder="1" applyAlignment="1">
      <alignment horizontal="right" vertical="center" readingOrder="2"/>
    </xf>
    <xf numFmtId="0" fontId="21" fillId="0" borderId="0" xfId="0" applyFont="1" applyAlignment="1">
      <alignment horizontal="center" vertical="center" readingOrder="2"/>
    </xf>
    <xf numFmtId="9" fontId="22" fillId="0" borderId="0" xfId="0" applyNumberFormat="1" applyFont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 readingOrder="2"/>
    </xf>
    <xf numFmtId="0" fontId="19" fillId="9" borderId="0" xfId="0" applyFont="1" applyFill="1" applyBorder="1" applyAlignment="1">
      <alignment horizontal="center" vertical="center" wrapText="1" readingOrder="2"/>
    </xf>
    <xf numFmtId="166" fontId="30" fillId="0" borderId="0" xfId="0" applyNumberFormat="1" applyFont="1" applyAlignment="1">
      <alignment horizontal="center" vertical="center" readingOrder="2"/>
    </xf>
    <xf numFmtId="3" fontId="19" fillId="9" borderId="0" xfId="0" applyNumberFormat="1" applyFont="1" applyFill="1" applyBorder="1" applyAlignment="1">
      <alignment horizontal="center" vertical="center" wrapText="1" readingOrder="1"/>
    </xf>
    <xf numFmtId="0" fontId="14" fillId="6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 readingOrder="2"/>
    </xf>
    <xf numFmtId="0" fontId="21" fillId="0" borderId="0" xfId="0" applyFont="1" applyFill="1" applyAlignment="1">
      <alignment horizontal="center"/>
    </xf>
    <xf numFmtId="0" fontId="3" fillId="0" borderId="0" xfId="3"/>
    <xf numFmtId="0" fontId="21" fillId="0" borderId="0" xfId="0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readingOrder="2"/>
    </xf>
    <xf numFmtId="0" fontId="19" fillId="7" borderId="0" xfId="0" applyFont="1" applyFill="1" applyBorder="1" applyAlignment="1">
      <alignment horizontal="center" vertical="center" wrapText="1" readingOrder="2"/>
    </xf>
    <xf numFmtId="0" fontId="19" fillId="7" borderId="0" xfId="0" applyFont="1" applyFill="1" applyBorder="1" applyAlignment="1">
      <alignment horizontal="center" vertical="center" readingOrder="2"/>
    </xf>
    <xf numFmtId="0" fontId="16" fillId="0" borderId="0" xfId="0" applyFont="1" applyAlignment="1">
      <alignment horizontal="center" vertical="center" readingOrder="2"/>
    </xf>
    <xf numFmtId="0" fontId="8" fillId="10" borderId="0" xfId="0" applyFont="1" applyFill="1" applyBorder="1" applyAlignment="1">
      <alignment horizontal="center" vertical="center" readingOrder="2"/>
    </xf>
    <xf numFmtId="0" fontId="8" fillId="10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2" fillId="0" borderId="0" xfId="0" applyFont="1" applyAlignment="1">
      <alignment horizontal="center" vertical="center" readingOrder="2"/>
    </xf>
    <xf numFmtId="0" fontId="12" fillId="10" borderId="0" xfId="0" applyFont="1" applyFill="1" applyBorder="1" applyAlignment="1">
      <alignment horizontal="center" vertical="center" readingOrder="2"/>
    </xf>
    <xf numFmtId="0" fontId="12" fillId="10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readingOrder="2"/>
    </xf>
    <xf numFmtId="0" fontId="30" fillId="0" borderId="0" xfId="0" applyFont="1" applyAlignment="1">
      <alignment horizontal="center" vertical="center" readingOrder="2"/>
    </xf>
    <xf numFmtId="0" fontId="19" fillId="9" borderId="0" xfId="0" applyFont="1" applyFill="1" applyBorder="1" applyAlignment="1">
      <alignment horizontal="center" vertical="center" wrapText="1" readingOrder="2"/>
    </xf>
    <xf numFmtId="0" fontId="19" fillId="9" borderId="0" xfId="0" applyFont="1" applyFill="1" applyBorder="1" applyAlignment="1">
      <alignment horizontal="center" vertical="center" readingOrder="2"/>
    </xf>
    <xf numFmtId="0" fontId="34" fillId="0" borderId="0" xfId="0" applyFont="1" applyAlignment="1">
      <alignment horizontal="center" vertical="center" readingOrder="2"/>
    </xf>
    <xf numFmtId="0" fontId="3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3" fillId="0" borderId="0" xfId="0" applyFont="1" applyAlignment="1">
      <alignment horizontal="center" vertical="center" readingOrder="2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9" fontId="14" fillId="18" borderId="0" xfId="3" applyNumberFormat="1" applyFont="1" applyFill="1" applyBorder="1" applyAlignment="1">
      <alignment horizontal="center" vertical="center" wrapText="1" readingOrder="2"/>
    </xf>
    <xf numFmtId="0" fontId="10" fillId="6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center" vertical="center" wrapText="1" readingOrder="2"/>
    </xf>
    <xf numFmtId="0" fontId="10" fillId="18" borderId="0" xfId="3" applyFont="1" applyFill="1" applyBorder="1" applyAlignment="1">
      <alignment horizontal="center" vertical="center" wrapText="1" readingOrder="2"/>
    </xf>
    <xf numFmtId="0" fontId="20" fillId="6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 readingOrder="2"/>
    </xf>
    <xf numFmtId="0" fontId="20" fillId="18" borderId="0" xfId="3" applyFont="1" applyFill="1" applyBorder="1" applyAlignment="1">
      <alignment horizontal="center" vertical="center" wrapText="1" readingOrder="2"/>
    </xf>
    <xf numFmtId="0" fontId="29" fillId="6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right" vertical="center" wrapText="1" readingOrder="2"/>
    </xf>
    <xf numFmtId="0" fontId="29" fillId="18" borderId="0" xfId="3" applyFont="1" applyFill="1" applyBorder="1" applyAlignment="1">
      <alignment horizontal="center" vertical="center" wrapText="1" readingOrder="2"/>
    </xf>
    <xf numFmtId="0" fontId="33" fillId="0" borderId="0" xfId="0" applyFont="1" applyBorder="1" applyAlignment="1">
      <alignment horizontal="right" vertical="center" wrapText="1" readingOrder="2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 vertical="center" readingOrder="2"/>
    </xf>
    <xf numFmtId="0" fontId="38" fillId="0" borderId="0" xfId="0" applyFont="1"/>
    <xf numFmtId="0" fontId="39" fillId="7" borderId="0" xfId="0" applyFont="1" applyFill="1" applyBorder="1" applyAlignment="1">
      <alignment horizontal="center" vertical="center" wrapText="1" readingOrder="2"/>
    </xf>
    <xf numFmtId="0" fontId="39" fillId="6" borderId="0" xfId="0" applyFont="1" applyFill="1" applyBorder="1" applyAlignment="1">
      <alignment horizontal="center" vertical="center" wrapText="1" readingOrder="2"/>
    </xf>
    <xf numFmtId="0" fontId="40" fillId="7" borderId="0" xfId="0" applyFont="1" applyFill="1" applyBorder="1" applyAlignment="1">
      <alignment horizontal="center" vertical="center"/>
    </xf>
    <xf numFmtId="0" fontId="30" fillId="10" borderId="0" xfId="0" applyFont="1" applyFill="1" applyBorder="1" applyAlignment="1">
      <alignment horizontal="center" vertical="center" readingOrder="2"/>
    </xf>
    <xf numFmtId="0" fontId="30" fillId="10" borderId="0" xfId="0" applyFont="1" applyFill="1" applyBorder="1" applyAlignment="1">
      <alignment horizontal="right" vertical="center" readingOrder="2"/>
    </xf>
    <xf numFmtId="3" fontId="30" fillId="10" borderId="0" xfId="0" applyNumberFormat="1" applyFont="1" applyFill="1" applyBorder="1" applyAlignment="1">
      <alignment horizontal="center" vertical="center" wrapText="1" readingOrder="1"/>
    </xf>
    <xf numFmtId="0" fontId="30" fillId="10" borderId="0" xfId="0" applyFont="1" applyFill="1" applyBorder="1" applyAlignment="1">
      <alignment horizontal="center" vertical="center" wrapText="1" readingOrder="1"/>
    </xf>
    <xf numFmtId="0" fontId="38" fillId="11" borderId="0" xfId="0" applyFont="1" applyFill="1" applyBorder="1" applyAlignment="1">
      <alignment horizontal="left" vertical="center" wrapText="1" readingOrder="1"/>
    </xf>
    <xf numFmtId="0" fontId="38" fillId="11" borderId="0" xfId="0" applyFont="1" applyFill="1" applyBorder="1" applyAlignment="1">
      <alignment horizontal="center" vertical="center" readingOrder="1"/>
    </xf>
    <xf numFmtId="0" fontId="38" fillId="0" borderId="0" xfId="0" applyFont="1" applyFill="1" applyBorder="1" applyAlignment="1">
      <alignment horizontal="center" vertical="center"/>
    </xf>
    <xf numFmtId="0" fontId="30" fillId="9" borderId="0" xfId="0" applyFont="1" applyFill="1" applyBorder="1" applyAlignment="1">
      <alignment horizontal="center" vertical="center" readingOrder="2"/>
    </xf>
    <xf numFmtId="0" fontId="30" fillId="9" borderId="0" xfId="0" applyFont="1" applyFill="1" applyBorder="1" applyAlignment="1">
      <alignment horizontal="right" vertical="center" readingOrder="2"/>
    </xf>
    <xf numFmtId="3" fontId="30" fillId="9" borderId="0" xfId="0" applyNumberFormat="1" applyFont="1" applyFill="1" applyBorder="1" applyAlignment="1">
      <alignment horizontal="center" vertical="center" wrapText="1" readingOrder="1"/>
    </xf>
    <xf numFmtId="0" fontId="30" fillId="9" borderId="0" xfId="0" applyFont="1" applyFill="1" applyBorder="1" applyAlignment="1">
      <alignment horizontal="center" vertical="center" wrapText="1" readingOrder="1"/>
    </xf>
    <xf numFmtId="0" fontId="38" fillId="8" borderId="0" xfId="0" applyFont="1" applyFill="1" applyBorder="1" applyAlignment="1">
      <alignment horizontal="left" vertical="center" wrapText="1" readingOrder="1"/>
    </xf>
    <xf numFmtId="0" fontId="38" fillId="8" borderId="0" xfId="0" applyFont="1" applyFill="1" applyBorder="1" applyAlignment="1">
      <alignment horizontal="center" vertical="center" readingOrder="1"/>
    </xf>
    <xf numFmtId="0" fontId="38" fillId="0" borderId="0" xfId="0" applyFont="1" applyFill="1" applyBorder="1" applyAlignment="1">
      <alignment horizontal="center" vertical="center" readingOrder="2"/>
    </xf>
    <xf numFmtId="0" fontId="38" fillId="10" borderId="0" xfId="0" applyFont="1" applyFill="1" applyBorder="1" applyAlignment="1">
      <alignment horizontal="center" vertical="center" wrapText="1"/>
    </xf>
    <xf numFmtId="0" fontId="39" fillId="7" borderId="0" xfId="0" applyFont="1" applyFill="1" applyBorder="1" applyAlignment="1">
      <alignment horizontal="center" vertical="center" readingOrder="2"/>
    </xf>
    <xf numFmtId="3" fontId="39" fillId="6" borderId="0" xfId="0" applyNumberFormat="1" applyFont="1" applyFill="1" applyBorder="1" applyAlignment="1">
      <alignment horizontal="center" vertical="center" wrapText="1" readingOrder="1"/>
    </xf>
    <xf numFmtId="0" fontId="39" fillId="13" borderId="0" xfId="0" applyFont="1" applyFill="1" applyBorder="1" applyAlignment="1">
      <alignment horizontal="center" vertical="center" wrapText="1" readingOrder="2"/>
    </xf>
    <xf numFmtId="3" fontId="30" fillId="3" borderId="0" xfId="0" applyNumberFormat="1" applyFont="1" applyFill="1" applyBorder="1" applyAlignment="1">
      <alignment horizontal="center" vertical="center" wrapText="1" readingOrder="1"/>
    </xf>
    <xf numFmtId="3" fontId="30" fillId="4" borderId="0" xfId="0" applyNumberFormat="1" applyFont="1" applyFill="1" applyBorder="1" applyAlignment="1">
      <alignment horizontal="center" vertical="center" wrapText="1" readingOrder="1"/>
    </xf>
    <xf numFmtId="3" fontId="38" fillId="10" borderId="0" xfId="0" applyNumberFormat="1" applyFont="1" applyFill="1" applyBorder="1" applyAlignment="1">
      <alignment horizontal="center" vertical="center" wrapText="1"/>
    </xf>
    <xf numFmtId="3" fontId="39" fillId="2" borderId="0" xfId="0" applyNumberFormat="1" applyFont="1" applyFill="1" applyBorder="1" applyAlignment="1">
      <alignment horizontal="center" vertical="center" wrapText="1" readingOrder="1"/>
    </xf>
    <xf numFmtId="0" fontId="39" fillId="2" borderId="0" xfId="0" applyFont="1" applyFill="1" applyBorder="1" applyAlignment="1">
      <alignment horizontal="center" vertical="center" wrapText="1" readingOrder="2"/>
    </xf>
    <xf numFmtId="0" fontId="39" fillId="2" borderId="0" xfId="0" applyFont="1" applyFill="1" applyBorder="1" applyAlignment="1">
      <alignment horizontal="center" vertical="center" wrapText="1" readingOrder="2"/>
    </xf>
    <xf numFmtId="3" fontId="38" fillId="0" borderId="0" xfId="0" applyNumberFormat="1" applyFont="1"/>
    <xf numFmtId="0" fontId="39" fillId="13" borderId="0" xfId="0" applyFont="1" applyFill="1" applyBorder="1" applyAlignment="1">
      <alignment horizontal="center" vertical="center" wrapText="1" readingOrder="2"/>
    </xf>
    <xf numFmtId="0" fontId="39" fillId="6" borderId="0" xfId="0" applyFont="1" applyFill="1" applyBorder="1" applyAlignment="1">
      <alignment horizontal="center" vertical="center" wrapText="1" readingOrder="2"/>
    </xf>
    <xf numFmtId="0" fontId="40" fillId="16" borderId="0" xfId="0" applyFont="1" applyFill="1" applyBorder="1" applyAlignment="1">
      <alignment horizontal="center" vertical="center"/>
    </xf>
    <xf numFmtId="0" fontId="40" fillId="14" borderId="0" xfId="3" applyFont="1" applyFill="1" applyBorder="1" applyAlignment="1">
      <alignment horizontal="center" vertical="center" wrapText="1" readingOrder="2"/>
    </xf>
    <xf numFmtId="0" fontId="40" fillId="15" borderId="0" xfId="3" applyFont="1" applyFill="1" applyBorder="1" applyAlignment="1">
      <alignment horizontal="center" vertical="center" wrapText="1" readingOrder="2"/>
    </xf>
    <xf numFmtId="0" fontId="38" fillId="11" borderId="0" xfId="0" applyFont="1" applyFill="1" applyBorder="1" applyAlignment="1">
      <alignment horizontal="center" vertical="center" readingOrder="2"/>
    </xf>
    <xf numFmtId="166" fontId="30" fillId="10" borderId="0" xfId="2" applyNumberFormat="1" applyFont="1" applyFill="1" applyBorder="1" applyAlignment="1">
      <alignment horizontal="center" vertical="center" wrapText="1"/>
    </xf>
    <xf numFmtId="0" fontId="38" fillId="11" borderId="0" xfId="0" applyFont="1" applyFill="1" applyBorder="1" applyAlignment="1">
      <alignment horizontal="left" vertical="center" readingOrder="1"/>
    </xf>
    <xf numFmtId="0" fontId="38" fillId="17" borderId="0" xfId="0" applyFont="1" applyFill="1" applyBorder="1" applyAlignment="1">
      <alignment horizontal="center" vertical="center" readingOrder="2"/>
    </xf>
    <xf numFmtId="166" fontId="30" fillId="12" borderId="0" xfId="2" applyNumberFormat="1" applyFont="1" applyFill="1" applyBorder="1" applyAlignment="1">
      <alignment horizontal="center" vertical="center" wrapText="1"/>
    </xf>
    <xf numFmtId="0" fontId="38" fillId="17" borderId="0" xfId="0" applyFont="1" applyFill="1" applyBorder="1" applyAlignment="1">
      <alignment horizontal="left" vertical="center" readingOrder="1"/>
    </xf>
    <xf numFmtId="0" fontId="38" fillId="17" borderId="0" xfId="0" applyFont="1" applyFill="1" applyBorder="1" applyAlignment="1">
      <alignment horizontal="center" vertical="center" readingOrder="1"/>
    </xf>
    <xf numFmtId="166" fontId="40" fillId="13" borderId="0" xfId="2" applyNumberFormat="1" applyFont="1" applyFill="1" applyBorder="1" applyAlignment="1">
      <alignment horizontal="center" vertical="center" wrapText="1"/>
    </xf>
    <xf numFmtId="9" fontId="40" fillId="13" borderId="0" xfId="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readingOrder="2"/>
    </xf>
    <xf numFmtId="0" fontId="41" fillId="0" borderId="0" xfId="0" applyFont="1" applyAlignment="1">
      <alignment horizontal="center" vertical="center" readingOrder="2"/>
    </xf>
    <xf numFmtId="0" fontId="14" fillId="14" borderId="0" xfId="3" applyFont="1" applyFill="1" applyBorder="1" applyAlignment="1">
      <alignment vertical="center" wrapText="1" readingOrder="2"/>
    </xf>
    <xf numFmtId="0" fontId="14" fillId="14" borderId="0" xfId="3" applyFont="1" applyFill="1" applyBorder="1" applyAlignment="1">
      <alignment horizontal="center" vertical="center" wrapText="1" readingOrder="2"/>
    </xf>
    <xf numFmtId="0" fontId="14" fillId="15" borderId="0" xfId="3" applyFont="1" applyFill="1" applyBorder="1" applyAlignment="1">
      <alignment horizontal="center" vertical="center" wrapText="1" readingOrder="2"/>
    </xf>
    <xf numFmtId="0" fontId="14" fillId="16" borderId="0" xfId="0" applyFont="1" applyFill="1" applyBorder="1" applyAlignment="1">
      <alignment horizontal="center" vertical="center"/>
    </xf>
    <xf numFmtId="165" fontId="14" fillId="13" borderId="0" xfId="2" applyNumberFormat="1" applyFont="1" applyFill="1" applyBorder="1" applyAlignment="1">
      <alignment horizontal="center" vertical="center" wrapText="1"/>
    </xf>
    <xf numFmtId="165" fontId="14" fillId="13" borderId="0" xfId="2" applyNumberFormat="1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 readingOrder="2"/>
    </xf>
    <xf numFmtId="0" fontId="8" fillId="11" borderId="0" xfId="0" applyFont="1" applyFill="1" applyBorder="1" applyAlignment="1">
      <alignment horizontal="right" vertical="center" readingOrder="2"/>
    </xf>
    <xf numFmtId="1" fontId="12" fillId="0" borderId="0" xfId="0" applyNumberFormat="1" applyFont="1" applyAlignment="1">
      <alignment horizontal="center" vertical="center"/>
    </xf>
    <xf numFmtId="0" fontId="8" fillId="11" borderId="0" xfId="0" applyFont="1" applyFill="1" applyBorder="1" applyAlignment="1">
      <alignment horizontal="left" vertical="center" readingOrder="1"/>
    </xf>
    <xf numFmtId="0" fontId="8" fillId="17" borderId="0" xfId="0" applyFont="1" applyFill="1" applyBorder="1" applyAlignment="1">
      <alignment horizontal="center" vertical="center" readingOrder="2"/>
    </xf>
    <xf numFmtId="0" fontId="8" fillId="17" borderId="0" xfId="0" applyFont="1" applyFill="1" applyBorder="1" applyAlignment="1">
      <alignment horizontal="right" vertical="center" readingOrder="2"/>
    </xf>
    <xf numFmtId="0" fontId="8" fillId="17" borderId="0" xfId="0" applyFont="1" applyFill="1" applyBorder="1" applyAlignment="1">
      <alignment horizontal="left" vertical="center" readingOrder="1"/>
    </xf>
    <xf numFmtId="0" fontId="8" fillId="17" borderId="0" xfId="0" applyFont="1" applyFill="1" applyBorder="1" applyAlignment="1">
      <alignment horizontal="center" vertical="center" readingOrder="1"/>
    </xf>
    <xf numFmtId="1" fontId="14" fillId="13" borderId="0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/>
    <xf numFmtId="0" fontId="44" fillId="14" borderId="0" xfId="3" applyFont="1" applyFill="1" applyBorder="1" applyAlignment="1">
      <alignment vertical="center" wrapText="1" readingOrder="2"/>
    </xf>
    <xf numFmtId="0" fontId="44" fillId="14" borderId="0" xfId="3" applyFont="1" applyFill="1" applyBorder="1" applyAlignment="1">
      <alignment horizontal="center" vertical="center" wrapText="1" readingOrder="2"/>
    </xf>
    <xf numFmtId="0" fontId="44" fillId="15" borderId="0" xfId="3" applyFont="1" applyFill="1" applyBorder="1" applyAlignment="1">
      <alignment horizontal="center" vertical="center" wrapText="1" readingOrder="2"/>
    </xf>
    <xf numFmtId="0" fontId="44" fillId="16" borderId="0" xfId="0" applyFont="1" applyFill="1" applyBorder="1" applyAlignment="1">
      <alignment horizontal="center" vertical="center"/>
    </xf>
    <xf numFmtId="165" fontId="44" fillId="13" borderId="0" xfId="2" applyNumberFormat="1" applyFont="1" applyFill="1" applyBorder="1" applyAlignment="1">
      <alignment horizontal="center" vertical="center" wrapText="1"/>
    </xf>
    <xf numFmtId="165" fontId="44" fillId="13" borderId="0" xfId="2" applyNumberFormat="1" applyFont="1" applyFill="1" applyBorder="1" applyAlignment="1">
      <alignment horizontal="center" vertical="center"/>
    </xf>
    <xf numFmtId="0" fontId="45" fillId="11" borderId="0" xfId="0" applyFont="1" applyFill="1" applyBorder="1" applyAlignment="1">
      <alignment horizontal="center" vertical="center" readingOrder="2"/>
    </xf>
    <xf numFmtId="0" fontId="45" fillId="11" borderId="0" xfId="0" applyFont="1" applyFill="1" applyBorder="1" applyAlignment="1">
      <alignment horizontal="right" vertical="center" readingOrder="2"/>
    </xf>
    <xf numFmtId="166" fontId="46" fillId="0" borderId="0" xfId="0" applyNumberFormat="1" applyFont="1" applyAlignment="1">
      <alignment horizontal="center" vertical="center"/>
    </xf>
    <xf numFmtId="0" fontId="45" fillId="11" borderId="0" xfId="0" applyFont="1" applyFill="1" applyBorder="1" applyAlignment="1">
      <alignment horizontal="left" vertical="center" readingOrder="1"/>
    </xf>
    <xf numFmtId="0" fontId="45" fillId="11" borderId="0" xfId="0" applyFont="1" applyFill="1" applyBorder="1" applyAlignment="1">
      <alignment horizontal="center" vertical="center" readingOrder="1"/>
    </xf>
    <xf numFmtId="0" fontId="45" fillId="17" borderId="0" xfId="0" applyFont="1" applyFill="1" applyBorder="1" applyAlignment="1">
      <alignment horizontal="center" vertical="center" readingOrder="2"/>
    </xf>
    <xf numFmtId="0" fontId="45" fillId="17" borderId="0" xfId="0" applyFont="1" applyFill="1" applyBorder="1" applyAlignment="1">
      <alignment horizontal="right" vertical="center" readingOrder="2"/>
    </xf>
    <xf numFmtId="0" fontId="45" fillId="17" borderId="0" xfId="0" applyFont="1" applyFill="1" applyBorder="1" applyAlignment="1">
      <alignment horizontal="left" vertical="center" readingOrder="1"/>
    </xf>
    <xf numFmtId="0" fontId="45" fillId="17" borderId="0" xfId="0" applyFont="1" applyFill="1" applyBorder="1" applyAlignment="1">
      <alignment horizontal="center" vertical="center" readingOrder="1"/>
    </xf>
    <xf numFmtId="166" fontId="44" fillId="13" borderId="0" xfId="0" applyNumberFormat="1" applyFont="1" applyFill="1" applyBorder="1" applyAlignment="1">
      <alignment horizontal="center" vertical="center"/>
    </xf>
    <xf numFmtId="0" fontId="45" fillId="0" borderId="0" xfId="0" applyFont="1"/>
    <xf numFmtId="0" fontId="47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1" fontId="46" fillId="10" borderId="0" xfId="0" applyNumberFormat="1" applyFont="1" applyFill="1" applyAlignment="1">
      <alignment horizontal="center" vertical="center"/>
    </xf>
    <xf numFmtId="1" fontId="46" fillId="12" borderId="0" xfId="0" applyNumberFormat="1" applyFont="1" applyFill="1" applyAlignment="1">
      <alignment horizontal="center" vertical="center"/>
    </xf>
    <xf numFmtId="1" fontId="44" fillId="13" borderId="0" xfId="0" applyNumberFormat="1" applyFont="1" applyFill="1" applyBorder="1" applyAlignment="1">
      <alignment horizontal="center" vertical="center"/>
    </xf>
    <xf numFmtId="9" fontId="40" fillId="14" borderId="0" xfId="3" applyNumberFormat="1" applyFont="1" applyFill="1" applyBorder="1" applyAlignment="1">
      <alignment horizontal="center" vertical="center" wrapText="1" readingOrder="2"/>
    </xf>
    <xf numFmtId="9" fontId="40" fillId="14" borderId="0" xfId="3" applyNumberFormat="1" applyFont="1" applyFill="1" applyBorder="1" applyAlignment="1">
      <alignment horizontal="center" vertical="center" wrapText="1" readingOrder="2"/>
    </xf>
    <xf numFmtId="1" fontId="30" fillId="11" borderId="0" xfId="3" applyNumberFormat="1" applyFont="1" applyFill="1" applyBorder="1" applyAlignment="1">
      <alignment horizontal="center" vertical="center" wrapText="1" readingOrder="2"/>
    </xf>
    <xf numFmtId="9" fontId="48" fillId="11" borderId="0" xfId="3" applyNumberFormat="1" applyFont="1" applyFill="1" applyBorder="1" applyAlignment="1">
      <alignment horizontal="right" vertical="center" wrapText="1" readingOrder="2"/>
    </xf>
    <xf numFmtId="9" fontId="49" fillId="10" borderId="0" xfId="2" applyNumberFormat="1" applyFont="1" applyFill="1" applyBorder="1" applyAlignment="1">
      <alignment horizontal="center" vertical="center" wrapText="1"/>
    </xf>
    <xf numFmtId="1" fontId="30" fillId="8" borderId="0" xfId="0" applyNumberFormat="1" applyFont="1" applyFill="1" applyBorder="1" applyAlignment="1">
      <alignment horizontal="center" vertical="center" readingOrder="2"/>
    </xf>
    <xf numFmtId="9" fontId="48" fillId="8" borderId="0" xfId="0" applyNumberFormat="1" applyFont="1" applyFill="1" applyBorder="1" applyAlignment="1">
      <alignment horizontal="right" vertical="center" readingOrder="2"/>
    </xf>
    <xf numFmtId="9" fontId="49" fillId="9" borderId="0" xfId="2" applyNumberFormat="1" applyFont="1" applyFill="1" applyBorder="1" applyAlignment="1">
      <alignment horizontal="center" vertical="center" wrapText="1"/>
    </xf>
    <xf numFmtId="9" fontId="48" fillId="11" borderId="0" xfId="1" applyNumberFormat="1" applyFont="1" applyFill="1" applyBorder="1" applyAlignment="1">
      <alignment horizontal="right" vertical="center" readingOrder="2"/>
    </xf>
    <xf numFmtId="9" fontId="48" fillId="8" borderId="0" xfId="1" applyNumberFormat="1" applyFont="1" applyFill="1" applyBorder="1" applyAlignment="1">
      <alignment horizontal="right" vertical="center" readingOrder="2"/>
    </xf>
    <xf numFmtId="9" fontId="48" fillId="11" borderId="0" xfId="0" applyNumberFormat="1" applyFont="1" applyFill="1" applyBorder="1" applyAlignment="1">
      <alignment horizontal="right" vertical="center" readingOrder="2"/>
    </xf>
  </cellXfs>
  <cellStyles count="5">
    <cellStyle name="Calculation" xfId="1" builtinId="22"/>
    <cellStyle name="Comma" xfId="2" builtinId="3"/>
    <cellStyle name="Normal" xfId="0" builtinId="0"/>
    <cellStyle name="Normal 2" xfId="3"/>
    <cellStyle name="Percent" xfId="4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Arabic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Arabic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1F4E78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574558994079232E-2"/>
          <c:y val="0.15200746965452847"/>
          <c:w val="0.92189598974546783"/>
          <c:h val="0.77723344094133395"/>
        </c:manualLayout>
      </c:layout>
      <c:pie3DChart>
        <c:varyColors val="1"/>
        <c:ser>
          <c:idx val="0"/>
          <c:order val="0"/>
          <c:tx>
            <c:strRef>
              <c:f>'شكل 1'!$C$4</c:f>
              <c:strCache>
                <c:ptCount val="1"/>
                <c:pt idx="0">
                  <c:v>الجملة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345-4E3B-A1A2-41E9C4626F6F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345-4E3B-A1A2-41E9C4626F6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345-4E3B-A1A2-41E9C4626F6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345-4E3B-A1A2-41E9C4626F6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345-4E3B-A1A2-41E9C4626F6F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345-4E3B-A1A2-41E9C4626F6F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345-4E3B-A1A2-41E9C4626F6F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345-4E3B-A1A2-41E9C4626F6F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345-4E3B-A1A2-41E9C4626F6F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9345-4E3B-A1A2-41E9C4626F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9345-4E3B-A1A2-41E9C4626F6F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F9B0FD2B-9DB2-450C-8B86-04B78F37A162}" type="CATEGORYNAME">
                      <a:rPr lang="ar-SA"/>
                      <a:pPr/>
                      <a:t>[CATEGORY NAME]</a:t>
                    </a:fld>
                    <a:r>
                      <a:rPr lang="ar-SA" baseline="0"/>
                      <a:t>
12%</a:t>
                    </a:r>
                  </a:p>
                  <a:p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345-4E3B-A1A2-41E9C4626F6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solidFill>
                  <a:schemeClr val="accent5">
                    <a:alpha val="9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'شكل 1'!$A$5:$B$15</c:f>
              <c:multiLvlStrCache>
                <c:ptCount val="11"/>
                <c:lvl>
                  <c:pt idx="0">
                    <c:v>الإقامة للزوّار</c:v>
                  </c:pt>
                  <c:pt idx="1">
                    <c:v>نشاط تقديم الطعام والشراب</c:v>
                  </c:pt>
                  <c:pt idx="2">
                    <c:v>نقل الركاب بالسكك الحديدية</c:v>
                  </c:pt>
                  <c:pt idx="3">
                    <c:v>النقل البري للركاب</c:v>
                  </c:pt>
                  <c:pt idx="4">
                    <c:v>النقل المائي للركاب</c:v>
                  </c:pt>
                  <c:pt idx="5">
                    <c:v>النقل الجوي للركاب</c:v>
                  </c:pt>
                  <c:pt idx="6">
                    <c:v>استئجار معدات النقل</c:v>
                  </c:pt>
                  <c:pt idx="7">
                    <c:v>وكالات السفر وخدمات الحجز</c:v>
                  </c:pt>
                  <c:pt idx="8">
                    <c:v>الأنشطة الثقافية</c:v>
                  </c:pt>
                  <c:pt idx="9">
                    <c:v>الأنشطة الرياضية والترفيهية</c:v>
                  </c:pt>
                  <c:pt idx="10">
                    <c:v>الأنشطةالأخرى المميزة للسياحة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</c:lvl>
              </c:multiLvlStrCache>
            </c:multiLvlStrRef>
          </c:cat>
          <c:val>
            <c:numRef>
              <c:f>'شكل 1'!$C$5:$C$15</c:f>
              <c:numCache>
                <c:formatCode>#,##0</c:formatCode>
                <c:ptCount val="11"/>
                <c:pt idx="0">
                  <c:v>8726</c:v>
                </c:pt>
                <c:pt idx="1">
                  <c:v>51389</c:v>
                </c:pt>
                <c:pt idx="2" formatCode="General">
                  <c:v>6</c:v>
                </c:pt>
                <c:pt idx="3">
                  <c:v>1583</c:v>
                </c:pt>
                <c:pt idx="4" formatCode="General">
                  <c:v>41</c:v>
                </c:pt>
                <c:pt idx="5" formatCode="General">
                  <c:v>30</c:v>
                </c:pt>
                <c:pt idx="6">
                  <c:v>3596</c:v>
                </c:pt>
                <c:pt idx="7">
                  <c:v>2758</c:v>
                </c:pt>
                <c:pt idx="8" formatCode="General">
                  <c:v>438</c:v>
                </c:pt>
                <c:pt idx="9">
                  <c:v>1439</c:v>
                </c:pt>
                <c:pt idx="10" formatCode="General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345-4E3B-A1A2-41E9C4626F6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hPercent val="65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644079007550339E-2"/>
          <c:y val="0.16927935094473684"/>
          <c:w val="0.84418659473121416"/>
          <c:h val="0.72686162202030424"/>
        </c:manualLayout>
      </c:layout>
      <c:pie3DChart>
        <c:varyColors val="1"/>
        <c:ser>
          <c:idx val="0"/>
          <c:order val="0"/>
          <c:spPr>
            <a:ln w="25400">
              <a:solidFill>
                <a:schemeClr val="accent1"/>
              </a:solidFill>
            </a:ln>
          </c:spPr>
          <c:explosion val="1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0F4-418F-9ABF-BD5B4C4C522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0F4-418F-9ABF-BD5B4C4C522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0F4-418F-9ABF-BD5B4C4C5220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00F4-418F-9ABF-BD5B4C4C522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0F4-418F-9ABF-BD5B4C4C522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00F4-418F-9ABF-BD5B4C4C522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0F4-418F-9ABF-BD5B4C4C522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00F4-418F-9ABF-BD5B4C4C5220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0F4-418F-9ABF-BD5B4C4C5220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00F4-418F-9ABF-BD5B4C4C522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accent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contourW="25400">
                <a:bevelT w="127000" h="127000"/>
                <a:bevelB w="127000" h="127000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0F4-418F-9ABF-BD5B4C4C522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0F4-418F-9ABF-BD5B4C4C522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00F4-418F-9ABF-BD5B4C4C522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F4-418F-9ABF-BD5B4C4C5220}"/>
                </c:ext>
              </c:extLst>
            </c:dLbl>
            <c:dLbl>
              <c:idx val="3"/>
              <c:layout>
                <c:manualLayout>
                  <c:x val="-5.2469135802469105E-2"/>
                  <c:y val="-1.22605334393982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0F4-418F-9ABF-BD5B4C4C5220}"/>
                </c:ext>
              </c:extLst>
            </c:dLbl>
            <c:dLbl>
              <c:idx val="4"/>
              <c:layout>
                <c:manualLayout>
                  <c:x val="-1.6975308641975308E-2"/>
                  <c:y val="-7.66283339962388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0F4-418F-9ABF-BD5B4C4C522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00F4-418F-9ABF-BD5B4C4C522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0F4-418F-9ABF-BD5B4C4C5220}"/>
                </c:ext>
              </c:extLst>
            </c:dLbl>
            <c:dLbl>
              <c:idx val="7"/>
              <c:layout>
                <c:manualLayout>
                  <c:x val="3.7037037037037035E-2"/>
                  <c:y val="-2.75862002386459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0F4-418F-9ABF-BD5B4C4C522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0F4-418F-9ABF-BD5B4C4C5220}"/>
                </c:ext>
              </c:extLst>
            </c:dLbl>
            <c:dLbl>
              <c:idx val="9"/>
              <c:layout>
                <c:manualLayout>
                  <c:x val="0.1728395061728395"/>
                  <c:y val="-4.90421337575928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0F4-418F-9ABF-BD5B4C4C5220}"/>
                </c:ext>
              </c:extLst>
            </c:dLbl>
            <c:dLbl>
              <c:idx val="10"/>
              <c:layout>
                <c:manualLayout>
                  <c:x val="0.10748456790123445"/>
                  <c:y val="7.0498067276539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0F4-418F-9ABF-BD5B4C4C5220}"/>
                </c:ext>
              </c:extLst>
            </c:dLbl>
            <c:spPr>
              <a:ln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10'!$B$6:$B$16</c:f>
              <c:strCache>
                <c:ptCount val="11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10'!$C$6:$C$16</c:f>
              <c:numCache>
                <c:formatCode>#,##0</c:formatCode>
                <c:ptCount val="11"/>
                <c:pt idx="0">
                  <c:v>2996197</c:v>
                </c:pt>
                <c:pt idx="1">
                  <c:v>7031933</c:v>
                </c:pt>
                <c:pt idx="2">
                  <c:v>81689</c:v>
                </c:pt>
                <c:pt idx="3">
                  <c:v>1299888</c:v>
                </c:pt>
                <c:pt idx="4">
                  <c:v>8407</c:v>
                </c:pt>
                <c:pt idx="5">
                  <c:v>3417073</c:v>
                </c:pt>
                <c:pt idx="6">
                  <c:v>592267</c:v>
                </c:pt>
                <c:pt idx="7">
                  <c:v>1372450</c:v>
                </c:pt>
                <c:pt idx="8">
                  <c:v>54626</c:v>
                </c:pt>
                <c:pt idx="9">
                  <c:v>514056</c:v>
                </c:pt>
                <c:pt idx="10">
                  <c:v>118042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4-418F-9ABF-BD5B4C4C522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821705426356592E-2"/>
          <c:y val="2.6858501017692472E-2"/>
          <c:w val="0.95736434108527135"/>
          <c:h val="0.70408306618339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'شكل 11'!$F$4</c:f>
              <c:strCache>
                <c:ptCount val="1"/>
                <c:pt idx="0">
                  <c:v>المشتغلين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'شكل 11'!$C$5:$C$15</c15:sqref>
                  </c15:fullRef>
                </c:ext>
              </c:extLst>
              <c:f>'شكل 11'!$C$5:$C$12</c:f>
              <c:strCache>
                <c:ptCount val="8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'شكل 11'!$F$5:$F$15</c15:sqref>
                  </c15:fullRef>
                </c:ext>
              </c:extLst>
              <c:f>'شكل 11'!$F$5:$F$12</c:f>
              <c:numCache>
                <c:formatCode>0%</c:formatCode>
                <c:ptCount val="8"/>
                <c:pt idx="0">
                  <c:v>0.20927004575867181</c:v>
                </c:pt>
                <c:pt idx="1">
                  <c:v>0.54722886488722722</c:v>
                </c:pt>
                <c:pt idx="2">
                  <c:v>2.9771167977049135E-3</c:v>
                </c:pt>
                <c:pt idx="3">
                  <c:v>7.2284009209730146E-2</c:v>
                </c:pt>
                <c:pt idx="4">
                  <c:v>5.0842968688077418E-4</c:v>
                </c:pt>
                <c:pt idx="5">
                  <c:v>4.9828042507041655E-2</c:v>
                </c:pt>
                <c:pt idx="6">
                  <c:v>3.7888644232609479E-2</c:v>
                </c:pt>
                <c:pt idx="7">
                  <c:v>4.6574479149549854E-2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'شكل 11'!$F$14</c15:sqref>
                  <c15:dLbl>
                    <c:idx val="7"/>
                    <c:delete val="1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0-D968-4D64-972E-605207675989}"/>
                      </c:ext>
                    </c:extLst>
                  </c15:dLbl>
                </c15:categoryFilterException>
                <c15:categoryFilterException>
                  <c15:sqref>'شكل 11'!$F$15</c15:sqref>
                  <c15:dLbl>
                    <c:idx val="7"/>
                    <c:delete val="1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1-D968-4D64-972E-60520767598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8E2C-42D2-9177-0C480C470DB1}"/>
            </c:ext>
          </c:extLst>
        </c:ser>
        <c:ser>
          <c:idx val="1"/>
          <c:order val="1"/>
          <c:tx>
            <c:strRef>
              <c:f>'شكل 11'!$G$4</c:f>
              <c:strCache>
                <c:ptCount val="1"/>
                <c:pt idx="0">
                  <c:v>التعويضات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'شكل 11'!$C$5:$C$15</c15:sqref>
                  </c15:fullRef>
                </c:ext>
              </c:extLst>
              <c:f>'شكل 11'!$C$5:$C$12</c:f>
              <c:strCache>
                <c:ptCount val="8"/>
                <c:pt idx="0">
                  <c:v>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'شكل 11'!$G$5:$G$15</c15:sqref>
                  </c15:fullRef>
                </c:ext>
              </c:extLst>
              <c:f>'شكل 11'!$G$5:$G$12</c:f>
              <c:numCache>
                <c:formatCode>0%</c:formatCode>
                <c:ptCount val="8"/>
                <c:pt idx="0">
                  <c:v>0.17134218215198493</c:v>
                </c:pt>
                <c:pt idx="1">
                  <c:v>0.40213201767659262</c:v>
                </c:pt>
                <c:pt idx="2">
                  <c:v>4.6715124265238562E-3</c:v>
                </c:pt>
                <c:pt idx="3">
                  <c:v>7.4336115573568562E-2</c:v>
                </c:pt>
                <c:pt idx="4">
                  <c:v>4.8076736120880478E-4</c:v>
                </c:pt>
                <c:pt idx="5">
                  <c:v>0.19541063033993747</c:v>
                </c:pt>
                <c:pt idx="6">
                  <c:v>3.3869708899851934E-2</c:v>
                </c:pt>
                <c:pt idx="7">
                  <c:v>7.8485686319855377E-2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'شكل 11'!$G$15</c15:sqref>
                  <c15:dLbl>
                    <c:idx val="7"/>
                    <c:delete val="1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2-D968-4D64-972E-60520767598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8E2C-42D2-9177-0C480C470DB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7123816"/>
        <c:axId val="1871242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'شكل 11'!$C$5</c15:sqref>
                        </c15:formulaRef>
                      </c:ext>
                    </c:extLst>
                    <c:strCache>
                      <c:ptCount val="1"/>
                      <c:pt idx="0">
                        <c:v>الإقامة للزوّار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'شكل 11'!$C$5:$C$15</c15:sqref>
                        </c15:fullRef>
                        <c15:formulaRef>
                          <c15:sqref>'شكل 11'!$C$5:$C$12</c15:sqref>
                        </c15:formulaRef>
                      </c:ext>
                    </c:extLst>
                    <c:strCache>
                      <c:ptCount val="8"/>
                      <c:pt idx="0">
                        <c:v>الإقامة للزوّار</c:v>
                      </c:pt>
                      <c:pt idx="1">
                        <c:v>نشاط تقديم الطعام والشراب</c:v>
                      </c:pt>
                      <c:pt idx="2">
                        <c:v>نقل الركاب بالسكك الحديدية</c:v>
                      </c:pt>
                      <c:pt idx="3">
                        <c:v>النقل البري للركاب</c:v>
                      </c:pt>
                      <c:pt idx="4">
                        <c:v>النقل المائي للركاب</c:v>
                      </c:pt>
                      <c:pt idx="5">
                        <c:v>النقل الجوي للركاب</c:v>
                      </c:pt>
                      <c:pt idx="6">
                        <c:v>استئجار وسائل النقل</c:v>
                      </c:pt>
                      <c:pt idx="7">
                        <c:v>وكالات السفر وخدمات الحجز</c:v>
                      </c:pt>
                      <c:pt idx="8">
                        <c:v>الأنشطةالأخرى المميزة للسياحة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'شكل 11'!$C$6:$C$15</c15:sqref>
                        </c15:fullRef>
                        <c15:formulaRef>
                          <c15:sqref>'شكل 11'!$C$6:$C$13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E2C-42D2-9177-0C480C470DB1}"/>
                  </c:ext>
                </c:extLst>
              </c15:ser>
            </c15:filteredBarSeries>
          </c:ext>
        </c:extLst>
      </c:barChart>
      <c:catAx>
        <c:axId val="1871238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24208"/>
        <c:crosses val="autoZero"/>
        <c:auto val="1"/>
        <c:lblAlgn val="ctr"/>
        <c:lblOffset val="100"/>
        <c:noMultiLvlLbl val="0"/>
      </c:catAx>
      <c:valAx>
        <c:axId val="187124208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1871238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318784664627"/>
          <c:y val="0.10372208709513404"/>
          <c:w val="0.81901088206670791"/>
          <c:h val="0.85769980506822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12'!$C$5:$F$5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12'!$C$6:$F$6</c:f>
              <c:numCache>
                <c:formatCode>#,##0</c:formatCode>
                <c:ptCount val="4"/>
                <c:pt idx="0">
                  <c:v>4367354</c:v>
                </c:pt>
                <c:pt idx="1">
                  <c:v>5627175</c:v>
                </c:pt>
                <c:pt idx="2">
                  <c:v>2352881</c:v>
                </c:pt>
                <c:pt idx="3">
                  <c:v>5139218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E-490C-9CDC-2FD7B410DE2E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12'!$C$5:$F$5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12'!$C$7:$F$7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AD4-42AC-A8DF-DE00777C3324}"/>
            </c:ext>
          </c:extLst>
        </c:ser>
        <c:ser>
          <c:idx val="2"/>
          <c:order val="2"/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12'!$C$5:$F$5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12'!$C$8:$F$8</c:f>
              <c:numCache>
                <c:formatCode>0.0%</c:formatCode>
                <c:ptCount val="4"/>
                <c:pt idx="0">
                  <c:v>0.24975392625725212</c:v>
                </c:pt>
                <c:pt idx="1">
                  <c:v>0.32179874816345383</c:v>
                </c:pt>
                <c:pt idx="2">
                  <c:v>0.1345531568464772</c:v>
                </c:pt>
                <c:pt idx="3">
                  <c:v>0.29389416873281687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4-42AC-A8DF-DE00777C33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7124992"/>
        <c:axId val="187125384"/>
      </c:barChart>
      <c:catAx>
        <c:axId val="187124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25384"/>
        <c:crosses val="autoZero"/>
        <c:auto val="0"/>
        <c:lblAlgn val="ctr"/>
        <c:lblOffset val="100"/>
        <c:noMultiLvlLbl val="0"/>
      </c:catAx>
      <c:valAx>
        <c:axId val="187125384"/>
        <c:scaling>
          <c:orientation val="minMax"/>
        </c:scaling>
        <c:delete val="1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712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50984099015589"/>
          <c:y val="0.15277777777777779"/>
          <c:w val="0.46388888888888891"/>
          <c:h val="0.7731481481481481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7D-4D4E-A6A5-86CEAC7DA83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7D-4D4E-A6A5-86CEAC7DA83F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'شكل 13'!$C$5:$D$5</c:f>
              <c:strCache>
                <c:ptCount val="2"/>
                <c:pt idx="0">
                  <c:v>الرواتــــــب والأجــــــــور</c:v>
                </c:pt>
                <c:pt idx="1">
                  <c:v>المــــــزايــــــــا والبــــــــدلات</c:v>
                </c:pt>
              </c:strCache>
            </c:strRef>
          </c:cat>
          <c:val>
            <c:numRef>
              <c:f>'شكل 13'!$C$17:$D$17</c:f>
              <c:numCache>
                <c:formatCode>#,##0</c:formatCode>
                <c:ptCount val="2"/>
                <c:pt idx="0">
                  <c:v>14304470</c:v>
                </c:pt>
                <c:pt idx="1">
                  <c:v>3182158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D-4D4E-A6A5-86CEAC7DA83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00"/>
        <c:holeSize val="50"/>
      </c:doughnutChart>
      <c:spPr>
        <a:noFill/>
        <a:ln>
          <a:noFill/>
        </a:ln>
        <a:effectLst/>
      </c:spPr>
    </c:plotArea>
    <c:legend>
      <c:legendPos val="l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102645092557711"/>
          <c:y val="5.2283269497729989E-2"/>
          <c:w val="0.62197349647628508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14'!$A$4:$A$14</c:f>
              <c:strCache>
                <c:ptCount val="10"/>
                <c:pt idx="0">
                  <c:v>نشاط تقديم الطعام والشراب</c:v>
                </c:pt>
                <c:pt idx="1">
                  <c:v>النقل الجوي للركاب</c:v>
                </c:pt>
                <c:pt idx="2">
                  <c:v>الإقامة للزوّار</c:v>
                </c:pt>
                <c:pt idx="3">
                  <c:v>وكالات السفر وخدمات الحجز</c:v>
                </c:pt>
                <c:pt idx="4">
                  <c:v>استئجار وسائل النقل</c:v>
                </c:pt>
                <c:pt idx="5">
                  <c:v>النقل البري للركاب</c:v>
                </c:pt>
                <c:pt idx="6">
                  <c:v>الأنشطة الرياضية والترفيهية</c:v>
                </c:pt>
                <c:pt idx="7">
                  <c:v>الأنشطةالأخرى المميزة للسياحة</c:v>
                </c:pt>
                <c:pt idx="8">
                  <c:v>الأنشطة الثقافية</c:v>
                </c:pt>
                <c:pt idx="9">
                  <c:v>نقل الركاب بالسكك الحديدية</c:v>
                </c:pt>
              </c:strCache>
            </c:strRef>
          </c:cat>
          <c:val>
            <c:numRef>
              <c:f>'شكل 14'!$B$4:$B$14</c:f>
              <c:numCache>
                <c:formatCode>#,##0</c:formatCode>
                <c:ptCount val="10"/>
                <c:pt idx="0">
                  <c:v>40616214</c:v>
                </c:pt>
                <c:pt idx="1">
                  <c:v>31668259</c:v>
                </c:pt>
                <c:pt idx="2">
                  <c:v>19977049</c:v>
                </c:pt>
                <c:pt idx="3">
                  <c:v>6765920</c:v>
                </c:pt>
                <c:pt idx="4">
                  <c:v>6471003</c:v>
                </c:pt>
                <c:pt idx="5">
                  <c:v>4007114</c:v>
                </c:pt>
                <c:pt idx="6">
                  <c:v>3673008</c:v>
                </c:pt>
                <c:pt idx="7">
                  <c:v>758013</c:v>
                </c:pt>
                <c:pt idx="8">
                  <c:v>593498</c:v>
                </c:pt>
                <c:pt idx="9">
                  <c:v>217236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9-46B6-9692-C139C658A3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7126560"/>
        <c:axId val="187126952"/>
      </c:barChart>
      <c:catAx>
        <c:axId val="187126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26952"/>
        <c:crosses val="autoZero"/>
        <c:auto val="1"/>
        <c:lblAlgn val="ctr"/>
        <c:lblOffset val="100"/>
        <c:noMultiLvlLbl val="0"/>
      </c:catAx>
      <c:valAx>
        <c:axId val="187126952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18712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15-44DC-B68E-80A99A051DB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15-44DC-B68E-80A99A051D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15-44DC-B68E-80A99A051D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F15-44DC-B68E-80A99A051D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'شكل 15'!$C$5:$F$5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15'!$C$17:$F$17</c:f>
              <c:numCache>
                <c:formatCode>#,##0</c:formatCode>
                <c:ptCount val="4"/>
                <c:pt idx="0">
                  <c:v>28462009</c:v>
                </c:pt>
                <c:pt idx="1">
                  <c:v>33166494</c:v>
                </c:pt>
                <c:pt idx="2">
                  <c:v>13942803</c:v>
                </c:pt>
                <c:pt idx="3">
                  <c:v>39198937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0-487F-8D2C-54F29068EA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09221241604624E-2"/>
          <c:y val="0.14409667541557306"/>
          <c:w val="0.14846619248122686"/>
          <c:h val="0.82812554680664918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52671238675812"/>
          <c:y val="0.14174020700242657"/>
          <c:w val="0.81217579657381533"/>
          <c:h val="0.8121381997061688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16'!$A$6:$A$16</c:f>
              <c:strCache>
                <c:ptCount val="10"/>
                <c:pt idx="0">
                  <c:v>نشاط تقديم الطعام والشراب</c:v>
                </c:pt>
                <c:pt idx="1">
                  <c:v>النقل الجوي للركاب</c:v>
                </c:pt>
                <c:pt idx="2">
                  <c:v>الإقامة للزوّار</c:v>
                </c:pt>
                <c:pt idx="3">
                  <c:v>وكالات السفر وخدمات الحجز</c:v>
                </c:pt>
                <c:pt idx="4">
                  <c:v>استئجار وسائل النقل</c:v>
                </c:pt>
                <c:pt idx="5">
                  <c:v>النقل البري للركاب</c:v>
                </c:pt>
                <c:pt idx="6">
                  <c:v>الأنشطة الرياضية والترفيهية</c:v>
                </c:pt>
                <c:pt idx="7">
                  <c:v>الأنشطة الثقافية</c:v>
                </c:pt>
                <c:pt idx="8">
                  <c:v>الأنشطةالأخرى المميزة للسياحة</c:v>
                </c:pt>
                <c:pt idx="9">
                  <c:v>نقل الركاب بالسكك الحديدية</c:v>
                </c:pt>
              </c:strCache>
            </c:strRef>
          </c:cat>
          <c:val>
            <c:numRef>
              <c:f>'شكل 16'!$B$6:$B$16</c:f>
              <c:numCache>
                <c:formatCode>#,##0</c:formatCode>
                <c:ptCount val="10"/>
                <c:pt idx="0">
                  <c:v>21884833</c:v>
                </c:pt>
                <c:pt idx="1">
                  <c:v>14412583</c:v>
                </c:pt>
                <c:pt idx="2">
                  <c:v>8686408</c:v>
                </c:pt>
                <c:pt idx="3">
                  <c:v>3951360</c:v>
                </c:pt>
                <c:pt idx="4">
                  <c:v>2691003</c:v>
                </c:pt>
                <c:pt idx="5">
                  <c:v>2208553</c:v>
                </c:pt>
                <c:pt idx="6">
                  <c:v>920067</c:v>
                </c:pt>
                <c:pt idx="7">
                  <c:v>383498</c:v>
                </c:pt>
                <c:pt idx="8">
                  <c:v>299769</c:v>
                </c:pt>
                <c:pt idx="9">
                  <c:v>129936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A-4C9D-B2FA-F2475820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87128128"/>
        <c:axId val="187128520"/>
      </c:barChart>
      <c:catAx>
        <c:axId val="187128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28520"/>
        <c:crosses val="autoZero"/>
        <c:auto val="1"/>
        <c:lblAlgn val="ctr"/>
        <c:lblOffset val="100"/>
        <c:noMultiLvlLbl val="0"/>
      </c:catAx>
      <c:valAx>
        <c:axId val="18712852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712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59-4674-BF81-C7AB0B636D4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59-4674-BF81-C7AB0B636D4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59-4674-BF81-C7AB0B636D4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59-4674-BF81-C7AB0B636D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'شكل 17'!$C$5:$F$5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17'!$C$17:$F$17</c:f>
              <c:numCache>
                <c:formatCode>#,##0</c:formatCode>
                <c:ptCount val="4"/>
                <c:pt idx="0">
                  <c:v>15292481</c:v>
                </c:pt>
                <c:pt idx="1">
                  <c:v>15762308</c:v>
                </c:pt>
                <c:pt idx="2">
                  <c:v>6443536</c:v>
                </c:pt>
                <c:pt idx="3">
                  <c:v>18077713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A-4DF3-8680-10E9A976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'شكل 18'!$C$4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18'!$B$5:$B$19</c:f>
              <c:strCache>
                <c:ptCount val="15"/>
                <c:pt idx="0">
                  <c:v>توفر الأيدي العاملة المدربة</c:v>
                </c:pt>
                <c:pt idx="1">
                  <c:v>أسعار الكهرباء</c:v>
                </c:pt>
                <c:pt idx="2">
                  <c:v>الحصول على التراخيص التجارية والتصاريح</c:v>
                </c:pt>
                <c:pt idx="3">
                  <c:v>استمرارية التزود بالكهرباء (دون انقطاعات)</c:v>
                </c:pt>
                <c:pt idx="4">
                  <c:v>أسعار المياه</c:v>
                </c:pt>
                <c:pt idx="5">
                  <c:v>الإجراءات الحكومية والبيروقراطية</c:v>
                </c:pt>
                <c:pt idx="6">
                  <c:v>الأمن والاستقرار</c:v>
                </c:pt>
                <c:pt idx="7">
                  <c:v>الحصول على تمويل</c:v>
                </c:pt>
                <c:pt idx="8">
                  <c:v>أسعار الوقود</c:v>
                </c:pt>
                <c:pt idx="9">
                  <c:v>الحصول على خط الهاتف والانترنت (الاتصالات)</c:v>
                </c:pt>
                <c:pt idx="10">
                  <c:v>إجراءات التفتيش الرسمي على المنشآت</c:v>
                </c:pt>
                <c:pt idx="11">
                  <c:v>استمرارية التزود بالوقود (دون انقطاعات)</c:v>
                </c:pt>
                <c:pt idx="12">
                  <c:v>استمرارية التزود بالمياه (دون انقطاعات)</c:v>
                </c:pt>
                <c:pt idx="13">
                  <c:v>أنظمة وقوانين العمل</c:v>
                </c:pt>
                <c:pt idx="14">
                  <c:v>الحصول على الموقع / استئجار المبنى</c:v>
                </c:pt>
              </c:strCache>
            </c:strRef>
          </c:cat>
          <c:val>
            <c:numRef>
              <c:f>'شكل 18'!$C$5:$C$19</c:f>
              <c:numCache>
                <c:formatCode>0%</c:formatCode>
                <c:ptCount val="15"/>
                <c:pt idx="0">
                  <c:v>0.31111111111111112</c:v>
                </c:pt>
                <c:pt idx="1">
                  <c:v>0.23251028806584362</c:v>
                </c:pt>
                <c:pt idx="2">
                  <c:v>0.22540983606557383</c:v>
                </c:pt>
                <c:pt idx="3">
                  <c:v>0.20901639344262296</c:v>
                </c:pt>
                <c:pt idx="4">
                  <c:v>0.20404040404040408</c:v>
                </c:pt>
                <c:pt idx="5">
                  <c:v>0.2021276595744681</c:v>
                </c:pt>
                <c:pt idx="6">
                  <c:v>0.19424460431654678</c:v>
                </c:pt>
                <c:pt idx="7">
                  <c:v>0.17608695652173917</c:v>
                </c:pt>
                <c:pt idx="8">
                  <c:v>0.15478615071283094</c:v>
                </c:pt>
                <c:pt idx="9">
                  <c:v>0.14712153518123669</c:v>
                </c:pt>
                <c:pt idx="10">
                  <c:v>0.13771186440677968</c:v>
                </c:pt>
                <c:pt idx="11">
                  <c:v>0.13207547169811323</c:v>
                </c:pt>
                <c:pt idx="12">
                  <c:v>0.11949685534591195</c:v>
                </c:pt>
                <c:pt idx="13">
                  <c:v>0.11451942740286299</c:v>
                </c:pt>
                <c:pt idx="14">
                  <c:v>9.5717884130982367E-2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8-49EA-8452-FA3E8D882A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339482504"/>
        <c:axId val="339482112"/>
        <c:axId val="173414024"/>
      </c:bar3DChart>
      <c:catAx>
        <c:axId val="3394825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482112"/>
        <c:crosses val="autoZero"/>
        <c:auto val="1"/>
        <c:lblAlgn val="ctr"/>
        <c:lblOffset val="100"/>
        <c:noMultiLvlLbl val="0"/>
      </c:catAx>
      <c:valAx>
        <c:axId val="339482112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339482504"/>
        <c:crosses val="autoZero"/>
        <c:crossBetween val="between"/>
      </c:valAx>
      <c:serAx>
        <c:axId val="17341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33948211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85000"/>
                    <a:lumOff val="1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>
                <a:solidFill>
                  <a:schemeClr val="tx1">
                    <a:lumMod val="85000"/>
                    <a:lumOff val="15000"/>
                  </a:schemeClr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توزيع الرحلات حسب نوع الرحلة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85000"/>
                  <a:lumOff val="1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111436950146624E-2"/>
          <c:y val="0.12256267409470752"/>
          <c:w val="0.86901270772238515"/>
          <c:h val="0.83658310120705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0F-49EA-8258-FB9F2C683F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0F-49EA-8258-FB9F2C683F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0F-49EA-8258-FB9F2C683F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'شكل 19'!$C$2:$E$2</c:f>
              <c:strCache>
                <c:ptCount val="3"/>
                <c:pt idx="0">
                  <c:v>الرحلات المحلية </c:v>
                </c:pt>
                <c:pt idx="1">
                  <c:v>الرحلات الدولية الوافده </c:v>
                </c:pt>
                <c:pt idx="2">
                  <c:v>الرحلات الدولية المغادرة </c:v>
                </c:pt>
              </c:strCache>
            </c:strRef>
          </c:cat>
          <c:val>
            <c:numRef>
              <c:f>'شكل 19'!$C$6:$E$6</c:f>
              <c:numCache>
                <c:formatCode>0.0%</c:formatCode>
                <c:ptCount val="3"/>
                <c:pt idx="0">
                  <c:v>0.21317712010016115</c:v>
                </c:pt>
                <c:pt idx="1">
                  <c:v>0.37724263775489819</c:v>
                </c:pt>
                <c:pt idx="2">
                  <c:v>0.40958024214494065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0F-49EA-8258-FB9F2C683F0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793545693151994"/>
          <c:y val="0.1066764696581602"/>
          <c:w val="0.46938161138948542"/>
          <c:h val="0.74648641811339844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4-404E-ABDB-C52AA92231B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A4-404E-ABDB-C52AA92231B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A4-404E-ABDB-C52AA92231B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A4-404E-ABDB-C52AA92231B4}"/>
              </c:ext>
            </c:extLst>
          </c:dPt>
          <c:dLbls>
            <c:dLbl>
              <c:idx val="1"/>
              <c:layout>
                <c:manualLayout>
                  <c:x val="-3.1627696825934713E-2"/>
                  <c:y val="0.16383850204798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A4-404E-ABDB-C52AA92231B4}"/>
                </c:ext>
              </c:extLst>
            </c:dLbl>
            <c:dLbl>
              <c:idx val="2"/>
              <c:layout>
                <c:manualLayout>
                  <c:x val="-0.16030448328828431"/>
                  <c:y val="0.195223987873370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28227153423999"/>
                      <c:h val="9.52731016381573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AA4-404E-ABDB-C52AA92231B4}"/>
                </c:ext>
              </c:extLst>
            </c:dLbl>
            <c:dLbl>
              <c:idx val="3"/>
              <c:layout>
                <c:manualLayout>
                  <c:x val="-6.25E-2"/>
                  <c:y val="-0.132183908045977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A4-404E-ABDB-C52AA92231B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'شكل 2'!$C$4:$F$4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2'!$C$5:$F$5</c:f>
              <c:numCache>
                <c:formatCode>#,##0</c:formatCode>
                <c:ptCount val="4"/>
                <c:pt idx="0">
                  <c:v>58169</c:v>
                </c:pt>
                <c:pt idx="1">
                  <c:v>11138</c:v>
                </c:pt>
                <c:pt idx="2">
                  <c:v>764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A4-404E-ABDB-C52AA92231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249"/>
        <c:holeSize val="75"/>
      </c:doughnut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/>
      </a:solidFill>
      <a:round/>
    </a:ln>
    <a:effectLst/>
  </c:spPr>
  <c:txPr>
    <a:bodyPr/>
    <a:lstStyle/>
    <a:p>
      <a:pPr>
        <a:defRPr sz="1300"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'شكل 19'!$B$4</c:f>
              <c:strCache>
                <c:ptCount val="1"/>
                <c:pt idx="0">
                  <c:v>الرحلات ضمن صفقة شاملة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19'!$C$2:$E$2</c:f>
              <c:strCache>
                <c:ptCount val="3"/>
                <c:pt idx="0">
                  <c:v>الرحلات المحلية </c:v>
                </c:pt>
                <c:pt idx="1">
                  <c:v>الرحلات الدولية الوافده </c:v>
                </c:pt>
                <c:pt idx="2">
                  <c:v>الرحلات الدولية المغادرة </c:v>
                </c:pt>
              </c:strCache>
            </c:strRef>
          </c:cat>
          <c:val>
            <c:numRef>
              <c:f>'شكل 19'!$C$4:$E$4</c:f>
              <c:numCache>
                <c:formatCode>0.0%</c:formatCode>
                <c:ptCount val="3"/>
                <c:pt idx="0">
                  <c:v>7.1458064172405064E-2</c:v>
                </c:pt>
                <c:pt idx="1">
                  <c:v>0.11066509942860188</c:v>
                </c:pt>
                <c:pt idx="2">
                  <c:v>0.13153811318744257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F-492F-9A3A-02AE3FF38AAB}"/>
            </c:ext>
          </c:extLst>
        </c:ser>
        <c:ser>
          <c:idx val="1"/>
          <c:order val="1"/>
          <c:tx>
            <c:strRef>
              <c:f>'شكل 19'!$B$5</c:f>
              <c:strCache>
                <c:ptCount val="1"/>
                <c:pt idx="0">
                  <c:v> الرحلات بدون صفقه شاملة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19'!$C$2:$E$2</c:f>
              <c:strCache>
                <c:ptCount val="3"/>
                <c:pt idx="0">
                  <c:v>الرحلات المحلية </c:v>
                </c:pt>
                <c:pt idx="1">
                  <c:v>الرحلات الدولية الوافده </c:v>
                </c:pt>
                <c:pt idx="2">
                  <c:v>الرحلات الدولية المغادرة </c:v>
                </c:pt>
              </c:strCache>
            </c:strRef>
          </c:cat>
          <c:val>
            <c:numRef>
              <c:f>'شكل 19'!$C$5:$E$5</c:f>
              <c:numCache>
                <c:formatCode>0.0%</c:formatCode>
                <c:ptCount val="3"/>
                <c:pt idx="0">
                  <c:v>0.1417190559277561</c:v>
                </c:pt>
                <c:pt idx="1">
                  <c:v>0.26657753832629633</c:v>
                </c:pt>
                <c:pt idx="2">
                  <c:v>0.27804212895749808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F-492F-9A3A-02AE3FF38A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32684752"/>
        <c:axId val="538850104"/>
      </c:barChart>
      <c:catAx>
        <c:axId val="33268475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850104"/>
        <c:crosses val="autoZero"/>
        <c:auto val="1"/>
        <c:lblAlgn val="ctr"/>
        <c:lblOffset val="100"/>
        <c:noMultiLvlLbl val="0"/>
      </c:catAx>
      <c:valAx>
        <c:axId val="538850104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extTo"/>
        <c:crossAx val="33268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/>
              <a:t>نسب</a:t>
            </a:r>
            <a:r>
              <a:rPr lang="ar-SA" sz="1600" baseline="0"/>
              <a:t> الإشغال الشهرية للغرف/الشقق السكنية المفروشة</a:t>
            </a:r>
            <a:endParaRPr lang="ar-SA" sz="1600"/>
          </a:p>
        </c:rich>
      </c:tx>
      <c:layout>
        <c:manualLayout>
          <c:xMode val="edge"/>
          <c:yMode val="edge"/>
          <c:x val="0.36615268909568122"/>
          <c:y val="2.4864022835745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شكل20!$B$5</c:f>
              <c:strCache>
                <c:ptCount val="1"/>
                <c:pt idx="0">
                  <c:v>الشقق السكنية المفروشة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4215776664280601E-2"/>
                  <c:y val="5.95806594447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8B6-449D-8449-1CEF0B3DE9E9}"/>
                </c:ext>
              </c:extLst>
            </c:dLbl>
            <c:dLbl>
              <c:idx val="11"/>
              <c:layout>
                <c:manualLayout>
                  <c:x val="-2.1306685755189691E-2"/>
                  <c:y val="6.786866705670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8B6-449D-8449-1CEF0B3DE9E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'[1]تجميع فنادق+شقق'!$C$32:$N$32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شكل20!$C$5:$N$5</c:f>
              <c:numCache>
                <c:formatCode>0%</c:formatCode>
                <c:ptCount val="12"/>
                <c:pt idx="0">
                  <c:v>0.46523159310520085</c:v>
                </c:pt>
                <c:pt idx="1">
                  <c:v>0.4655021779945101</c:v>
                </c:pt>
                <c:pt idx="2">
                  <c:v>0.49933984193398417</c:v>
                </c:pt>
                <c:pt idx="3">
                  <c:v>0.50370017913121357</c:v>
                </c:pt>
                <c:pt idx="4">
                  <c:v>0.5232094423045961</c:v>
                </c:pt>
                <c:pt idx="5">
                  <c:v>0.53586959830969794</c:v>
                </c:pt>
                <c:pt idx="6">
                  <c:v>0.53905641075604049</c:v>
                </c:pt>
                <c:pt idx="7">
                  <c:v>0.54141500243546026</c:v>
                </c:pt>
                <c:pt idx="8">
                  <c:v>0.53484189366641155</c:v>
                </c:pt>
                <c:pt idx="9">
                  <c:v>0.51658246490557591</c:v>
                </c:pt>
                <c:pt idx="10">
                  <c:v>0.50617706550490116</c:v>
                </c:pt>
                <c:pt idx="11">
                  <c:v>0.46652874334457844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8-4E7C-92BC-166FE3BD1288}"/>
            </c:ext>
          </c:extLst>
        </c:ser>
        <c:ser>
          <c:idx val="1"/>
          <c:order val="1"/>
          <c:tx>
            <c:strRef>
              <c:f>شكل20!$B$6</c:f>
              <c:strCache>
                <c:ptCount val="1"/>
                <c:pt idx="0">
                  <c:v>الفنادق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'[1]تجميع فنادق+شقق'!$C$32:$N$32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شكل20!$C$6:$N$6</c:f>
              <c:numCache>
                <c:formatCode>0%</c:formatCode>
                <c:ptCount val="12"/>
                <c:pt idx="0">
                  <c:v>0.46780889230132366</c:v>
                </c:pt>
                <c:pt idx="1">
                  <c:v>0.4902853740384413</c:v>
                </c:pt>
                <c:pt idx="2">
                  <c:v>0.5064971367830553</c:v>
                </c:pt>
                <c:pt idx="3">
                  <c:v>0.51440176312397567</c:v>
                </c:pt>
                <c:pt idx="4">
                  <c:v>0.5244228914360034</c:v>
                </c:pt>
                <c:pt idx="5">
                  <c:v>0.53993731439133141</c:v>
                </c:pt>
                <c:pt idx="6">
                  <c:v>0.54925505063951696</c:v>
                </c:pt>
                <c:pt idx="7">
                  <c:v>0.55508841227797856</c:v>
                </c:pt>
                <c:pt idx="8">
                  <c:v>0.55084288547337101</c:v>
                </c:pt>
                <c:pt idx="9">
                  <c:v>0.50461447145712091</c:v>
                </c:pt>
                <c:pt idx="10">
                  <c:v>0.48293343776129039</c:v>
                </c:pt>
                <c:pt idx="11">
                  <c:v>0.46849767685263849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88-4E7C-92BC-166FE3BD12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856480"/>
        <c:axId val="206856872"/>
      </c:lineChart>
      <c:catAx>
        <c:axId val="20685648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206856872"/>
        <c:crosses val="autoZero"/>
        <c:auto val="1"/>
        <c:lblAlgn val="ctr"/>
        <c:lblOffset val="100"/>
        <c:noMultiLvlLbl val="0"/>
      </c:catAx>
      <c:valAx>
        <c:axId val="206856872"/>
        <c:scaling>
          <c:orientation val="minMax"/>
          <c:max val="0.60000000000000009"/>
          <c:min val="0.4"/>
        </c:scaling>
        <c:delete val="1"/>
        <c:axPos val="r"/>
        <c:numFmt formatCode="0%" sourceLinked="1"/>
        <c:majorTickMark val="out"/>
        <c:minorTickMark val="none"/>
        <c:tickLblPos val="nextTo"/>
        <c:crossAx val="20685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/>
              <a:t>متوسط السعر اليومي للغرف/ الشقق السكنية المفروشةحسب الشهر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7264276228419653E-2"/>
          <c:y val="0.1709562566531998"/>
          <c:w val="0.94076042287542738"/>
          <c:h val="0.63636845872868042"/>
        </c:manualLayout>
      </c:layout>
      <c:lineChart>
        <c:grouping val="standard"/>
        <c:varyColors val="0"/>
        <c:ser>
          <c:idx val="0"/>
          <c:order val="0"/>
          <c:tx>
            <c:strRef>
              <c:f>'شكل 21'!$B$5</c:f>
              <c:strCache>
                <c:ptCount val="1"/>
                <c:pt idx="0">
                  <c:v>الوحدات السكنية المفروشة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'[1]تجميع فنادق+شقق'!$C$21:$N$21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21'!$C$5:$N$5</c:f>
              <c:numCache>
                <c:formatCode>0</c:formatCode>
                <c:ptCount val="12"/>
                <c:pt idx="0">
                  <c:v>255.71351785238477</c:v>
                </c:pt>
                <c:pt idx="1">
                  <c:v>261.479270825014</c:v>
                </c:pt>
                <c:pt idx="2">
                  <c:v>261.41917051492129</c:v>
                </c:pt>
                <c:pt idx="3">
                  <c:v>267.62802949758532</c:v>
                </c:pt>
                <c:pt idx="4">
                  <c:v>274.7103821708821</c:v>
                </c:pt>
                <c:pt idx="5">
                  <c:v>289.26935256981312</c:v>
                </c:pt>
                <c:pt idx="6">
                  <c:v>285.3460491832908</c:v>
                </c:pt>
                <c:pt idx="7">
                  <c:v>282.83846011110859</c:v>
                </c:pt>
                <c:pt idx="8">
                  <c:v>279.45162613451242</c:v>
                </c:pt>
                <c:pt idx="9">
                  <c:v>271.16126067604955</c:v>
                </c:pt>
                <c:pt idx="10">
                  <c:v>259.03899852452969</c:v>
                </c:pt>
                <c:pt idx="11">
                  <c:v>255.59024463324988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39-4FBE-8315-C21CE3E8ECF5}"/>
            </c:ext>
          </c:extLst>
        </c:ser>
        <c:ser>
          <c:idx val="1"/>
          <c:order val="1"/>
          <c:tx>
            <c:strRef>
              <c:f>'شكل 21'!$B$6</c:f>
              <c:strCache>
                <c:ptCount val="1"/>
                <c:pt idx="0">
                  <c:v>الفنادق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'[1]تجميع فنادق+شقق'!$C$21:$N$21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21'!$C$6:$N$6</c:f>
              <c:numCache>
                <c:formatCode>0</c:formatCode>
                <c:ptCount val="12"/>
                <c:pt idx="0">
                  <c:v>272.48643597222701</c:v>
                </c:pt>
                <c:pt idx="1">
                  <c:v>272.03961787331394</c:v>
                </c:pt>
                <c:pt idx="2">
                  <c:v>275.22658328926218</c:v>
                </c:pt>
                <c:pt idx="3">
                  <c:v>285.28549468883421</c:v>
                </c:pt>
                <c:pt idx="4">
                  <c:v>289.59682867894293</c:v>
                </c:pt>
                <c:pt idx="5">
                  <c:v>290.09722068125188</c:v>
                </c:pt>
                <c:pt idx="6">
                  <c:v>290.50239362475639</c:v>
                </c:pt>
                <c:pt idx="7">
                  <c:v>292.64609735055603</c:v>
                </c:pt>
                <c:pt idx="8">
                  <c:v>292.37660592710489</c:v>
                </c:pt>
                <c:pt idx="9">
                  <c:v>284.45922641823455</c:v>
                </c:pt>
                <c:pt idx="10">
                  <c:v>270.2982464551053</c:v>
                </c:pt>
                <c:pt idx="11">
                  <c:v>268.95045664062189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B39-4FBE-8315-C21CE3E8E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857656"/>
        <c:axId val="206858048"/>
      </c:lineChart>
      <c:catAx>
        <c:axId val="20685765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206858048"/>
        <c:crosses val="autoZero"/>
        <c:auto val="1"/>
        <c:lblAlgn val="ctr"/>
        <c:lblOffset val="100"/>
        <c:noMultiLvlLbl val="0"/>
      </c:catAx>
      <c:valAx>
        <c:axId val="206858048"/>
        <c:scaling>
          <c:orientation val="minMax"/>
          <c:min val="200"/>
        </c:scaling>
        <c:delete val="1"/>
        <c:axPos val="r"/>
        <c:numFmt formatCode="0" sourceLinked="1"/>
        <c:majorTickMark val="out"/>
        <c:minorTickMark val="none"/>
        <c:tickLblPos val="nextTo"/>
        <c:crossAx val="20685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/>
              <a:t>معدل العائدللغرف /الشقق السكنية المفروشةحسب الشهر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'شكل 22'!$B$5</c:f>
              <c:strCache>
                <c:ptCount val="1"/>
                <c:pt idx="0">
                  <c:v>الوحدات السكنية المفروشة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'[1]تجميع فنادق+شقق'!$C$42:$N$42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22'!$C$5:$N$5</c:f>
              <c:numCache>
                <c:formatCode>0</c:formatCode>
                <c:ptCount val="12"/>
                <c:pt idx="0">
                  <c:v>118.96600728900017</c:v>
                </c:pt>
                <c:pt idx="1">
                  <c:v>121.71917006946036</c:v>
                </c:pt>
                <c:pt idx="2">
                  <c:v>130.53700728343406</c:v>
                </c:pt>
                <c:pt idx="3">
                  <c:v>134.80428639846744</c:v>
                </c:pt>
                <c:pt idx="4">
                  <c:v>143.73106585090969</c:v>
                </c:pt>
                <c:pt idx="5">
                  <c:v>155.01065176489215</c:v>
                </c:pt>
                <c:pt idx="6">
                  <c:v>153.81761709616134</c:v>
                </c:pt>
                <c:pt idx="7">
                  <c:v>153.1329855698977</c:v>
                </c:pt>
                <c:pt idx="8">
                  <c:v>149.46243690994069</c:v>
                </c:pt>
                <c:pt idx="9">
                  <c:v>140.07715242693712</c:v>
                </c:pt>
                <c:pt idx="10">
                  <c:v>131.11960012447489</c:v>
                </c:pt>
                <c:pt idx="11">
                  <c:v>119.24019563988345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7A-4D9A-93F6-AECB688ED8E0}"/>
            </c:ext>
          </c:extLst>
        </c:ser>
        <c:ser>
          <c:idx val="1"/>
          <c:order val="1"/>
          <c:tx>
            <c:strRef>
              <c:f>'شكل 22'!$B$6</c:f>
              <c:strCache>
                <c:ptCount val="1"/>
                <c:pt idx="0">
                  <c:v>الفنادق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'[1]تجميع فنادق+شقق'!$C$42:$N$42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22'!$C$6:$N$6</c:f>
              <c:numCache>
                <c:formatCode>0</c:formatCode>
                <c:ptCount val="12"/>
                <c:pt idx="0">
                  <c:v>127.47157777930309</c:v>
                </c:pt>
                <c:pt idx="1">
                  <c:v>133.3770458022924</c:v>
                </c:pt>
                <c:pt idx="2">
                  <c:v>139.4014764025944</c:v>
                </c:pt>
                <c:pt idx="3">
                  <c:v>146.75136146163189</c:v>
                </c:pt>
                <c:pt idx="4">
                  <c:v>151.87120624650817</c:v>
                </c:pt>
                <c:pt idx="5">
                  <c:v>156.63431424702455</c:v>
                </c:pt>
                <c:pt idx="6">
                  <c:v>159.55990692126647</c:v>
                </c:pt>
                <c:pt idx="7">
                  <c:v>162.44445753766686</c:v>
                </c:pt>
                <c:pt idx="8">
                  <c:v>161.05357325379714</c:v>
                </c:pt>
                <c:pt idx="9">
                  <c:v>143.54224219013889</c:v>
                </c:pt>
                <c:pt idx="10">
                  <c:v>130.53606138141254</c:v>
                </c:pt>
                <c:pt idx="11">
                  <c:v>126.00266412458765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67A-4D9A-93F6-AECB688ED8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858832"/>
        <c:axId val="206859224"/>
      </c:lineChart>
      <c:catAx>
        <c:axId val="20685883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206859224"/>
        <c:crosses val="autoZero"/>
        <c:auto val="1"/>
        <c:lblAlgn val="ctr"/>
        <c:lblOffset val="100"/>
        <c:noMultiLvlLbl val="0"/>
      </c:catAx>
      <c:valAx>
        <c:axId val="206859224"/>
        <c:scaling>
          <c:orientation val="minMax"/>
          <c:min val="100"/>
        </c:scaling>
        <c:delete val="1"/>
        <c:axPos val="r"/>
        <c:numFmt formatCode="0" sourceLinked="1"/>
        <c:majorTickMark val="out"/>
        <c:minorTickMark val="none"/>
        <c:tickLblPos val="nextTo"/>
        <c:crossAx val="20685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165005826553838E-2"/>
          <c:y val="6.3365124182893057E-2"/>
          <c:w val="0.96093850144924287"/>
          <c:h val="0.73126835190278516"/>
        </c:manualLayout>
      </c:layout>
      <c:lineChart>
        <c:grouping val="standard"/>
        <c:varyColors val="0"/>
        <c:ser>
          <c:idx val="0"/>
          <c:order val="0"/>
          <c:tx>
            <c:strRef>
              <c:f>'شكل 23'!$C$5</c:f>
              <c:strCache>
                <c:ptCount val="1"/>
                <c:pt idx="0">
                  <c:v>الوحدات السكنية المفروشة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'[2]تجميع فنادق+شقق'!$C$53:$N$53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23'!$D$5:$O$5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2.5</c:v>
                </c:pt>
                <c:pt idx="4">
                  <c:v>3.5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3.5</c:v>
                </c:pt>
                <c:pt idx="9">
                  <c:v>2.5</c:v>
                </c:pt>
                <c:pt idx="10">
                  <c:v>2.5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'شكل 23'!$C$6</c:f>
              <c:strCache>
                <c:ptCount val="1"/>
                <c:pt idx="0">
                  <c:v>الفنادق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'[2]تجميع فنادق+شقق'!$C$53:$N$53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'شكل 23'!$D$6:$O$6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2.5</c:v>
                </c:pt>
                <c:pt idx="3">
                  <c:v>2.5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860008"/>
        <c:axId val="206860400"/>
      </c:lineChart>
      <c:catAx>
        <c:axId val="2068600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400"/>
        <c:crossesAt val="0"/>
        <c:auto val="1"/>
        <c:lblAlgn val="ctr"/>
        <c:lblOffset val="100"/>
        <c:noMultiLvlLbl val="0"/>
      </c:catAx>
      <c:valAx>
        <c:axId val="206860400"/>
        <c:scaling>
          <c:orientation val="minMax"/>
          <c:max val="9"/>
          <c:min val="0"/>
        </c:scaling>
        <c:delete val="1"/>
        <c:axPos val="r"/>
        <c:numFmt formatCode="0" sourceLinked="1"/>
        <c:majorTickMark val="none"/>
        <c:minorTickMark val="none"/>
        <c:tickLblPos val="nextTo"/>
        <c:crossAx val="206860008"/>
        <c:crosses val="autoZero"/>
        <c:crossBetween val="between"/>
        <c:min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824777912376339E-2"/>
          <c:y val="0"/>
          <c:w val="0.96474358974358976"/>
          <c:h val="0.8841591999275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3'!$B$5:$B$15</c:f>
              <c:strCache>
                <c:ptCount val="11"/>
                <c:pt idx="0">
                  <c:v>نشاط تقديم الطعام والشراب</c:v>
                </c:pt>
                <c:pt idx="1">
                  <c:v>الإقامة للزوّار</c:v>
                </c:pt>
                <c:pt idx="2">
                  <c:v>النقل البري للركاب</c:v>
                </c:pt>
                <c:pt idx="3">
                  <c:v>النقل الجوي للركاب</c:v>
                </c:pt>
                <c:pt idx="4">
                  <c:v>استئجار وسائل النقل</c:v>
                </c:pt>
                <c:pt idx="5">
                  <c:v>وكالات السفر وخدمات الحجز</c:v>
                </c:pt>
                <c:pt idx="6">
                  <c:v>الأنشطة الرياضية والترفيهية</c:v>
                </c:pt>
                <c:pt idx="7">
                  <c:v>الأنشطةالأخرى المميزة للسياحة</c:v>
                </c:pt>
                <c:pt idx="8">
                  <c:v>الأنشطة الثقافية</c:v>
                </c:pt>
                <c:pt idx="9">
                  <c:v>نقل الركاب بالسكك الحديدية</c:v>
                </c:pt>
                <c:pt idx="10">
                  <c:v>النقل المائي للركاب</c:v>
                </c:pt>
              </c:strCache>
            </c:strRef>
          </c:cat>
          <c:val>
            <c:numRef>
              <c:f>'شكل 3'!$C$5:$C$15</c:f>
              <c:numCache>
                <c:formatCode>#,##0</c:formatCode>
                <c:ptCount val="11"/>
                <c:pt idx="0">
                  <c:v>108251</c:v>
                </c:pt>
                <c:pt idx="1">
                  <c:v>283070</c:v>
                </c:pt>
                <c:pt idx="2">
                  <c:v>1540</c:v>
                </c:pt>
                <c:pt idx="3">
                  <c:v>37391</c:v>
                </c:pt>
                <c:pt idx="4">
                  <c:v>263</c:v>
                </c:pt>
                <c:pt idx="5">
                  <c:v>25775</c:v>
                </c:pt>
                <c:pt idx="6">
                  <c:v>19599</c:v>
                </c:pt>
                <c:pt idx="7">
                  <c:v>24092</c:v>
                </c:pt>
                <c:pt idx="8">
                  <c:v>2098</c:v>
                </c:pt>
                <c:pt idx="9">
                  <c:v>12441</c:v>
                </c:pt>
                <c:pt idx="10">
                  <c:v>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0-4C02-B081-DE329DAE22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8692328"/>
        <c:axId val="188767088"/>
      </c:barChart>
      <c:catAx>
        <c:axId val="1886923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67088"/>
        <c:crosses val="autoZero"/>
        <c:auto val="1"/>
        <c:lblAlgn val="ctr"/>
        <c:lblOffset val="100"/>
        <c:noMultiLvlLbl val="0"/>
      </c:catAx>
      <c:valAx>
        <c:axId val="188767088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188692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924193518363395"/>
          <c:y val="8.5626911314984705E-2"/>
          <c:w val="0.83995428231045588"/>
          <c:h val="0.8002038735983689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4'!$C$4:$F$4</c:f>
              <c:strCache>
                <c:ptCount val="4"/>
                <c:pt idx="0">
                  <c:v>أقل من6 مشتغلين</c:v>
                </c:pt>
                <c:pt idx="1">
                  <c:v>6 - 49 مشتغل</c:v>
                </c:pt>
                <c:pt idx="2">
                  <c:v>50 - 249 مشتغل</c:v>
                </c:pt>
                <c:pt idx="3">
                  <c:v>250 مشتغل فأكثر</c:v>
                </c:pt>
              </c:strCache>
            </c:strRef>
          </c:cat>
          <c:val>
            <c:numRef>
              <c:f>'شكل 4'!$C$5:$F$5</c:f>
              <c:numCache>
                <c:formatCode>#,##0</c:formatCode>
                <c:ptCount val="4"/>
                <c:pt idx="0">
                  <c:v>173923</c:v>
                </c:pt>
                <c:pt idx="1">
                  <c:v>200343</c:v>
                </c:pt>
                <c:pt idx="2">
                  <c:v>74991</c:v>
                </c:pt>
                <c:pt idx="3">
                  <c:v>68022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9-4F84-BE73-FD8E1FD358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88741936"/>
        <c:axId val="188775968"/>
        <c:axId val="0"/>
      </c:bar3DChart>
      <c:catAx>
        <c:axId val="188741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75968"/>
        <c:crosses val="autoZero"/>
        <c:auto val="1"/>
        <c:lblAlgn val="ctr"/>
        <c:lblOffset val="100"/>
        <c:noMultiLvlLbl val="0"/>
      </c:catAx>
      <c:valAx>
        <c:axId val="18877596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874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80"/>
      <c:rotY val="0"/>
      <c:depthPercent val="1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118234086437931E-2"/>
          <c:y val="0.12968320820362572"/>
          <c:w val="0.82176353182712414"/>
          <c:h val="0.761305418218071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9FD-42B8-9177-E9CF43AE33E5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9FD-42B8-9177-E9CF43AE33E5}"/>
              </c:ext>
            </c:extLst>
          </c:dPt>
          <c:dLbls>
            <c:dLbl>
              <c:idx val="0"/>
              <c:layout>
                <c:manualLayout>
                  <c:x val="0.14337065670783894"/>
                  <c:y val="-3.229977551255704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06064849879247"/>
                      <c:h val="0.166881930456367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9FD-42B8-9177-E9CF43AE33E5}"/>
                </c:ext>
              </c:extLst>
            </c:dLbl>
            <c:dLbl>
              <c:idx val="1"/>
              <c:layout>
                <c:manualLayout>
                  <c:x val="-5.2777777777777792E-2"/>
                  <c:y val="-2.777777777777786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FD-42B8-9177-E9CF43AE33E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'شكل 5'!$C$4:$D$4</c:f>
              <c:strCache>
                <c:ptCount val="2"/>
                <c:pt idx="0">
                  <c:v>سعودي</c:v>
                </c:pt>
                <c:pt idx="1">
                  <c:v>غير سعودي</c:v>
                </c:pt>
              </c:strCache>
            </c:strRef>
          </c:cat>
          <c:val>
            <c:numRef>
              <c:f>'شكل 5'!$C$5:$D$5</c:f>
              <c:numCache>
                <c:formatCode>#,##0</c:formatCode>
                <c:ptCount val="2"/>
                <c:pt idx="0">
                  <c:v>114808</c:v>
                </c:pt>
                <c:pt idx="1">
                  <c:v>402471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FD-42B8-9177-E9CF43AE33E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7407631738339E-3"/>
          <c:y val="0.1418976066726837"/>
          <c:w val="0.88763502080850321"/>
          <c:h val="0.74687174379882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'شكل 6'!$B$4</c:f>
              <c:strCache>
                <c:ptCount val="1"/>
                <c:pt idx="0">
                  <c:v>سعودي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6'!$A$5:$A$15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6'!$B$5:$B$15</c:f>
              <c:numCache>
                <c:formatCode>0%</c:formatCode>
                <c:ptCount val="11"/>
                <c:pt idx="0">
                  <c:v>0.26168811373566986</c:v>
                </c:pt>
                <c:pt idx="1">
                  <c:v>0.12078343057972497</c:v>
                </c:pt>
                <c:pt idx="2">
                  <c:v>0.80779220779220784</c:v>
                </c:pt>
                <c:pt idx="3">
                  <c:v>0.33692599823486935</c:v>
                </c:pt>
                <c:pt idx="4">
                  <c:v>0.17110266159695817</c:v>
                </c:pt>
                <c:pt idx="5">
                  <c:v>0.59903006789524738</c:v>
                </c:pt>
                <c:pt idx="6">
                  <c:v>0.28817796826368691</c:v>
                </c:pt>
                <c:pt idx="7">
                  <c:v>0.37655653328905858</c:v>
                </c:pt>
                <c:pt idx="8">
                  <c:v>0.31267874165872261</c:v>
                </c:pt>
                <c:pt idx="9">
                  <c:v>0.41339120649465477</c:v>
                </c:pt>
                <c:pt idx="10">
                  <c:v>0.44798840159478071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CD3-8771-7EC3E9C24404}"/>
            </c:ext>
          </c:extLst>
        </c:ser>
        <c:ser>
          <c:idx val="1"/>
          <c:order val="1"/>
          <c:tx>
            <c:strRef>
              <c:f>'شكل 6'!$C$4</c:f>
              <c:strCache>
                <c:ptCount val="1"/>
                <c:pt idx="0">
                  <c:v>غير سعودي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6'!$A$5:$A$15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6'!$C$5:$C$15</c:f>
              <c:numCache>
                <c:formatCode>0%</c:formatCode>
                <c:ptCount val="11"/>
                <c:pt idx="0">
                  <c:v>0.73831188626433009</c:v>
                </c:pt>
                <c:pt idx="1">
                  <c:v>0.8749496590949235</c:v>
                </c:pt>
                <c:pt idx="2">
                  <c:v>0.19220779220779222</c:v>
                </c:pt>
                <c:pt idx="3">
                  <c:v>0.66307400176513065</c:v>
                </c:pt>
                <c:pt idx="4">
                  <c:v>0.82889733840304181</c:v>
                </c:pt>
                <c:pt idx="5">
                  <c:v>0.40096993210475268</c:v>
                </c:pt>
                <c:pt idx="6">
                  <c:v>0.71182203173631309</c:v>
                </c:pt>
                <c:pt idx="7">
                  <c:v>0.62344346671094142</c:v>
                </c:pt>
                <c:pt idx="8">
                  <c:v>0.68732125834127744</c:v>
                </c:pt>
                <c:pt idx="9">
                  <c:v>0.58660879350534523</c:v>
                </c:pt>
                <c:pt idx="10">
                  <c:v>0.55201159840521929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0A-4CD3-8771-7EC3E9C244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89280728"/>
        <c:axId val="189281112"/>
      </c:barChart>
      <c:catAx>
        <c:axId val="18928072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+mn-cs"/>
              </a:defRPr>
            </a:pPr>
            <a:endParaRPr lang="en-US"/>
          </a:p>
        </c:txPr>
        <c:crossAx val="189281112"/>
        <c:crosses val="autoZero"/>
        <c:auto val="1"/>
        <c:lblAlgn val="ctr"/>
        <c:lblOffset val="100"/>
        <c:noMultiLvlLbl val="0"/>
      </c:catAx>
      <c:valAx>
        <c:axId val="189281112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1892807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28015342282733E-2"/>
          <c:y val="7.2718698101063378E-2"/>
          <c:w val="0.82339103363470145"/>
          <c:h val="0.731972516808716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'شكل 7'!$A$4:$B$4</c:f>
              <c:strCache>
                <c:ptCount val="2"/>
                <c:pt idx="0">
                  <c:v>ذكور
</c:v>
                </c:pt>
                <c:pt idx="1">
                  <c:v>إناث
</c:v>
                </c:pt>
              </c:strCache>
            </c:strRef>
          </c:cat>
          <c:val>
            <c:numRef>
              <c:f>'شكل 7'!$A$5:$B$5</c:f>
              <c:numCache>
                <c:formatCode>#,##0</c:formatCode>
                <c:ptCount val="2"/>
                <c:pt idx="0">
                  <c:v>498693</c:v>
                </c:pt>
                <c:pt idx="1">
                  <c:v>18586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7-4129-84F8-7C482DBF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8309336"/>
        <c:axId val="187121072"/>
      </c:barChart>
      <c:catAx>
        <c:axId val="1883093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21072"/>
        <c:crosses val="autoZero"/>
        <c:auto val="1"/>
        <c:lblAlgn val="ctr"/>
        <c:lblOffset val="100"/>
        <c:noMultiLvlLbl val="0"/>
      </c:catAx>
      <c:valAx>
        <c:axId val="187121072"/>
        <c:scaling>
          <c:orientation val="maxMin"/>
        </c:scaling>
        <c:delete val="1"/>
        <c:axPos val="b"/>
        <c:numFmt formatCode="#,##0" sourceLinked="1"/>
        <c:majorTickMark val="none"/>
        <c:minorTickMark val="none"/>
        <c:tickLblPos val="nextTo"/>
        <c:crossAx val="18830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333339305921767E-2"/>
          <c:y val="4.3031778213537424E-2"/>
          <c:w val="0.87280794339330003"/>
          <c:h val="0.811937883920777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'شكل 8'!$E$4</c:f>
              <c:strCache>
                <c:ptCount val="1"/>
                <c:pt idx="0">
                  <c:v>نسبة الذكور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8'!$A$5:$A$15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8'!$E$5:$E$15</c:f>
              <c:numCache>
                <c:formatCode>0.0%</c:formatCode>
                <c:ptCount val="11"/>
                <c:pt idx="0">
                  <c:v>0.99264671919889891</c:v>
                </c:pt>
                <c:pt idx="1">
                  <c:v>0.98457625322358422</c:v>
                </c:pt>
                <c:pt idx="2" formatCode="0%">
                  <c:v>0.97272727272727277</c:v>
                </c:pt>
                <c:pt idx="3" formatCode="0%">
                  <c:v>0.99481158567569739</c:v>
                </c:pt>
                <c:pt idx="4" formatCode="0%">
                  <c:v>1</c:v>
                </c:pt>
                <c:pt idx="5">
                  <c:v>0.7229485935984481</c:v>
                </c:pt>
                <c:pt idx="6">
                  <c:v>0.98709117812133274</c:v>
                </c:pt>
                <c:pt idx="7">
                  <c:v>0.91329071891084179</c:v>
                </c:pt>
                <c:pt idx="8">
                  <c:v>0.95519542421353665</c:v>
                </c:pt>
                <c:pt idx="9">
                  <c:v>0.71674302708785464</c:v>
                </c:pt>
                <c:pt idx="10" formatCode="0%">
                  <c:v>0.96846683581007609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7-453C-A6C0-3DDB887B314E}"/>
            </c:ext>
          </c:extLst>
        </c:ser>
        <c:ser>
          <c:idx val="1"/>
          <c:order val="1"/>
          <c:tx>
            <c:strRef>
              <c:f>'شكل 8'!$F$4</c:f>
              <c:strCache>
                <c:ptCount val="1"/>
                <c:pt idx="0">
                  <c:v>نسبة الاناث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'شكل 8'!$A$5:$A$15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8'!$F$5:$F$15</c:f>
              <c:numCache>
                <c:formatCode>0.0%</c:formatCode>
                <c:ptCount val="11"/>
                <c:pt idx="0">
                  <c:v>7.3532808011011449E-3</c:v>
                </c:pt>
                <c:pt idx="1">
                  <c:v>1.5423746776415727E-2</c:v>
                </c:pt>
                <c:pt idx="2" formatCode="0%">
                  <c:v>2.7272727272727271E-2</c:v>
                </c:pt>
                <c:pt idx="3" formatCode="0%">
                  <c:v>5.18841432430264E-3</c:v>
                </c:pt>
                <c:pt idx="4" formatCode="0%">
                  <c:v>0</c:v>
                </c:pt>
                <c:pt idx="5">
                  <c:v>0.2770514064015519</c:v>
                </c:pt>
                <c:pt idx="6">
                  <c:v>1.2908821878667279E-2</c:v>
                </c:pt>
                <c:pt idx="7">
                  <c:v>8.6709281089158222E-2</c:v>
                </c:pt>
                <c:pt idx="8">
                  <c:v>4.4804575786463297E-2</c:v>
                </c:pt>
                <c:pt idx="9">
                  <c:v>0.2832569729121453</c:v>
                </c:pt>
                <c:pt idx="10" formatCode="0%">
                  <c:v>3.1533164189923885E-2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7-453C-A6C0-3DDB887B31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7121856"/>
        <c:axId val="187122248"/>
        <c:axId val="0"/>
      </c:bar3DChart>
      <c:catAx>
        <c:axId val="1871218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122248"/>
        <c:crosses val="autoZero"/>
        <c:auto val="1"/>
        <c:lblAlgn val="ctr"/>
        <c:lblOffset val="100"/>
        <c:noMultiLvlLbl val="0"/>
      </c:catAx>
      <c:valAx>
        <c:axId val="18712224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8712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66089907551366"/>
          <c:y val="0.12706798059978811"/>
          <c:w val="0.83458963171004907"/>
          <c:h val="0.7234226147695026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0" h="63500"/>
              <a:bevelB w="25400" h="9525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>
                  <a:shade val="41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17B-4D8A-8842-42325BE190C5}"/>
              </c:ext>
            </c:extLst>
          </c:dPt>
          <c:dPt>
            <c:idx val="1"/>
            <c:bubble3D val="0"/>
            <c:spPr>
              <a:solidFill>
                <a:schemeClr val="accent1">
                  <a:shade val="53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C0D-4A30-AFB8-28845461686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8C0D-4A30-AFB8-288454616863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8C0D-4A30-AFB8-288454616863}"/>
              </c:ext>
            </c:extLst>
          </c:dPt>
          <c:dPt>
            <c:idx val="4"/>
            <c:bubble3D val="0"/>
            <c:spPr>
              <a:solidFill>
                <a:schemeClr val="accent1">
                  <a:shade val="88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C0D-4A30-AFB8-288454616863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C0D-4A30-AFB8-288454616863}"/>
              </c:ext>
            </c:extLst>
          </c:dPt>
          <c:dPt>
            <c:idx val="6"/>
            <c:bubble3D val="0"/>
            <c:spPr>
              <a:solidFill>
                <a:schemeClr val="accent1">
                  <a:tint val="89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C0D-4A30-AFB8-288454616863}"/>
              </c:ext>
            </c:extLst>
          </c:dPt>
          <c:dPt>
            <c:idx val="7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8C0D-4A30-AFB8-288454616863}"/>
              </c:ext>
            </c:extLst>
          </c:dPt>
          <c:dPt>
            <c:idx val="8"/>
            <c:bubble3D val="0"/>
            <c:spPr>
              <a:solidFill>
                <a:schemeClr val="accent1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8C0D-4A30-AFB8-288454616863}"/>
              </c:ext>
            </c:extLst>
          </c:dPt>
          <c:dPt>
            <c:idx val="9"/>
            <c:bubble3D val="0"/>
            <c:spPr>
              <a:solidFill>
                <a:schemeClr val="accent1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C0D-4A30-AFB8-288454616863}"/>
              </c:ext>
            </c:extLst>
          </c:dPt>
          <c:dPt>
            <c:idx val="10"/>
            <c:bubble3D val="0"/>
            <c:spPr>
              <a:solidFill>
                <a:schemeClr val="accent1">
                  <a:tint val="42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8C0D-4A30-AFB8-288454616863}"/>
              </c:ext>
            </c:extLst>
          </c:dPt>
          <c:dLbls>
            <c:dLbl>
              <c:idx val="1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C0D-4A30-AFB8-288454616863}"/>
                </c:ext>
              </c:extLst>
            </c:dLbl>
            <c:dLbl>
              <c:idx val="2"/>
              <c:layout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C0D-4A30-AFB8-288454616863}"/>
                </c:ext>
              </c:extLst>
            </c:dLbl>
            <c:dLbl>
              <c:idx val="3"/>
              <c:layout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C0D-4A30-AFB8-28845461686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0D-4A30-AFB8-288454616863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C0D-4A30-AFB8-288454616863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8C0D-4A30-AFB8-288454616863}"/>
                </c:ext>
              </c:extLst>
            </c:dLbl>
            <c:dLbl>
              <c:idx val="8"/>
              <c:layout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C0D-4A30-AFB8-288454616863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C0D-4A30-AFB8-288454616863}"/>
                </c:ext>
              </c:extLst>
            </c:dLbl>
            <c:dLbl>
              <c:idx val="10"/>
              <c:layout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C0D-4A30-AFB8-2884546168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'شكل 9'!$A$4:$A$14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وسائل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'شكل 9'!$B$4:$B$14</c:f>
              <c:numCache>
                <c:formatCode>#,##0</c:formatCode>
                <c:ptCount val="11"/>
                <c:pt idx="0">
                  <c:v>796</c:v>
                </c:pt>
                <c:pt idx="1">
                  <c:v>4366</c:v>
                </c:pt>
                <c:pt idx="2">
                  <c:v>42</c:v>
                </c:pt>
                <c:pt idx="3">
                  <c:v>194</c:v>
                </c:pt>
                <c:pt idx="4">
                  <c:v>0</c:v>
                </c:pt>
                <c:pt idx="5">
                  <c:v>7141</c:v>
                </c:pt>
                <c:pt idx="6">
                  <c:v>253</c:v>
                </c:pt>
                <c:pt idx="7">
                  <c:v>2089</c:v>
                </c:pt>
                <c:pt idx="8">
                  <c:v>94</c:v>
                </c:pt>
                <c:pt idx="9">
                  <c:v>3524</c:v>
                </c:pt>
                <c:pt idx="1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D-4A30-AFB8-288454616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1196340</xdr:colOff>
      <xdr:row>2</xdr:row>
      <xdr:rowOff>212618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859400" y="243840"/>
          <a:ext cx="1920240" cy="8145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3</xdr:row>
      <xdr:rowOff>123824</xdr:rowOff>
    </xdr:from>
    <xdr:to>
      <xdr:col>15</xdr:col>
      <xdr:colOff>257175</xdr:colOff>
      <xdr:row>18</xdr:row>
      <xdr:rowOff>19049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152399</xdr:rowOff>
    </xdr:from>
    <xdr:to>
      <xdr:col>14</xdr:col>
      <xdr:colOff>323850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4</xdr:row>
      <xdr:rowOff>61911</xdr:rowOff>
    </xdr:from>
    <xdr:to>
      <xdr:col>19</xdr:col>
      <xdr:colOff>638175</xdr:colOff>
      <xdr:row>26</xdr:row>
      <xdr:rowOff>19050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1047750</xdr:colOff>
      <xdr:row>5</xdr:row>
      <xdr:rowOff>257175</xdr:rowOff>
    </xdr:from>
    <xdr:to>
      <xdr:col>19</xdr:col>
      <xdr:colOff>400049</xdr:colOff>
      <xdr:row>29</xdr:row>
      <xdr:rowOff>161925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276226</xdr:colOff>
      <xdr:row>5</xdr:row>
      <xdr:rowOff>0</xdr:rowOff>
    </xdr:from>
    <xdr:to>
      <xdr:col>15</xdr:col>
      <xdr:colOff>361951</xdr:colOff>
      <xdr:row>15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476249</xdr:colOff>
      <xdr:row>5</xdr:row>
      <xdr:rowOff>131443</xdr:rowOff>
    </xdr:from>
    <xdr:to>
      <xdr:col>13</xdr:col>
      <xdr:colOff>504825</xdr:colOff>
      <xdr:row>18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8</xdr:row>
      <xdr:rowOff>66674</xdr:rowOff>
    </xdr:from>
    <xdr:to>
      <xdr:col>21</xdr:col>
      <xdr:colOff>28575</xdr:colOff>
      <xdr:row>20</xdr:row>
      <xdr:rowOff>9524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</xdr:row>
      <xdr:rowOff>0</xdr:rowOff>
    </xdr:from>
    <xdr:to>
      <xdr:col>14</xdr:col>
      <xdr:colOff>142875</xdr:colOff>
      <xdr:row>21</xdr:row>
      <xdr:rowOff>76200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609600</xdr:colOff>
      <xdr:row>4</xdr:row>
      <xdr:rowOff>152399</xdr:rowOff>
    </xdr:from>
    <xdr:to>
      <xdr:col>19</xdr:col>
      <xdr:colOff>333375</xdr:colOff>
      <xdr:row>15</xdr:row>
      <xdr:rowOff>104774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5</xdr:row>
      <xdr:rowOff>90487</xdr:rowOff>
    </xdr:from>
    <xdr:to>
      <xdr:col>14</xdr:col>
      <xdr:colOff>104775</xdr:colOff>
      <xdr:row>23</xdr:row>
      <xdr:rowOff>90487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133349</xdr:rowOff>
    </xdr:from>
    <xdr:to>
      <xdr:col>20</xdr:col>
      <xdr:colOff>361951</xdr:colOff>
      <xdr:row>40</xdr:row>
      <xdr:rowOff>85724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28575</xdr:rowOff>
    </xdr:from>
    <xdr:to>
      <xdr:col>4</xdr:col>
      <xdr:colOff>678180</xdr:colOff>
      <xdr:row>27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389726</xdr:colOff>
      <xdr:row>11</xdr:row>
      <xdr:rowOff>115318</xdr:rowOff>
    </xdr:from>
    <xdr:to>
      <xdr:col>11</xdr:col>
      <xdr:colOff>439168</xdr:colOff>
      <xdr:row>29</xdr:row>
      <xdr:rowOff>110083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123825</xdr:rowOff>
    </xdr:from>
    <xdr:to>
      <xdr:col>20</xdr:col>
      <xdr:colOff>238125</xdr:colOff>
      <xdr:row>30</xdr:row>
      <xdr:rowOff>140494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20</xdr:col>
      <xdr:colOff>495300</xdr:colOff>
      <xdr:row>33</xdr:row>
      <xdr:rowOff>69055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0</xdr:rowOff>
    </xdr:from>
    <xdr:to>
      <xdr:col>18</xdr:col>
      <xdr:colOff>28575</xdr:colOff>
      <xdr:row>30</xdr:row>
      <xdr:rowOff>52388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123824</xdr:rowOff>
    </xdr:from>
    <xdr:to>
      <xdr:col>14</xdr:col>
      <xdr:colOff>95250</xdr:colOff>
      <xdr:row>31</xdr:row>
      <xdr:rowOff>9525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7</xdr:row>
      <xdr:rowOff>144779</xdr:rowOff>
    </xdr:from>
    <xdr:to>
      <xdr:col>7</xdr:col>
      <xdr:colOff>314325</xdr:colOff>
      <xdr:row>29</xdr:row>
      <xdr:rowOff>47624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228601</xdr:colOff>
      <xdr:row>9</xdr:row>
      <xdr:rowOff>104775</xdr:rowOff>
    </xdr:from>
    <xdr:to>
      <xdr:col>15</xdr:col>
      <xdr:colOff>209550</xdr:colOff>
      <xdr:row>39</xdr:row>
      <xdr:rowOff>47625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6</xdr:row>
      <xdr:rowOff>28574</xdr:rowOff>
    </xdr:from>
    <xdr:to>
      <xdr:col>7</xdr:col>
      <xdr:colOff>1495425</xdr:colOff>
      <xdr:row>30</xdr:row>
      <xdr:rowOff>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7</xdr:row>
      <xdr:rowOff>47625</xdr:rowOff>
    </xdr:from>
    <xdr:to>
      <xdr:col>16</xdr:col>
      <xdr:colOff>219075</xdr:colOff>
      <xdr:row>24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</xdr:row>
      <xdr:rowOff>171450</xdr:rowOff>
    </xdr:from>
    <xdr:to>
      <xdr:col>12</xdr:col>
      <xdr:colOff>552450</xdr:colOff>
      <xdr:row>29</xdr:row>
      <xdr:rowOff>95250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323850</xdr:rowOff>
    </xdr:from>
    <xdr:to>
      <xdr:col>13</xdr:col>
      <xdr:colOff>304799</xdr:colOff>
      <xdr:row>17</xdr:row>
      <xdr:rowOff>115888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4</xdr:row>
      <xdr:rowOff>47624</xdr:rowOff>
    </xdr:from>
    <xdr:to>
      <xdr:col>18</xdr:col>
      <xdr:colOff>571501</xdr:colOff>
      <xdr:row>23</xdr:row>
      <xdr:rowOff>85724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K432SXII/&#1606;&#1587;&#1582;&#1577;%20&#1605;&#1606;%20&#1605;&#1606;&#1588;&#1571;&#1578;%20%20&#1575;&#1604;&#1575;&#1602;&#1575;&#1605;&#1577;%202016%20-%20&#1606;&#1607;&#1575;&#1574;&#16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ahmari/Desktop/&#1575;&#1604;&#1587;&#1610;&#1575;&#1581;&#1577;%202016/&#8235;&#1605;&#1606;&#1588;&#1571;&#1578;%20%20&#1575;&#1604;&#1575;&#1602;&#1575;&#1605;&#1577;%202016%20-%20&#1606;&#1607;&#1575;&#1574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قق 1"/>
      <sheetName val="الفنادق 1"/>
      <sheetName val="تجميع فنادق+شقق"/>
      <sheetName val="ورقة1"/>
      <sheetName val="ورقة2"/>
    </sheetNames>
    <sheetDataSet>
      <sheetData sheetId="0" refreshError="1"/>
      <sheetData sheetId="1" refreshError="1"/>
      <sheetData sheetId="2">
        <row r="21">
          <cell r="C21" t="str">
            <v>Jan</v>
          </cell>
          <cell r="D21" t="str">
            <v>Feb</v>
          </cell>
          <cell r="E21" t="str">
            <v>Mar</v>
          </cell>
          <cell r="F21" t="str">
            <v>Apr</v>
          </cell>
          <cell r="G21" t="str">
            <v>May</v>
          </cell>
          <cell r="H21" t="str">
            <v>June</v>
          </cell>
          <cell r="I21" t="str">
            <v>July</v>
          </cell>
          <cell r="J21" t="str">
            <v>Aug</v>
          </cell>
          <cell r="K21" t="str">
            <v>Sep</v>
          </cell>
          <cell r="L21" t="str">
            <v>Oct</v>
          </cell>
          <cell r="M21" t="str">
            <v>Nov</v>
          </cell>
          <cell r="N21" t="str">
            <v>Dec</v>
          </cell>
        </row>
        <row r="32">
          <cell r="C32" t="str">
            <v>Jan</v>
          </cell>
          <cell r="D32" t="str">
            <v>Feb</v>
          </cell>
          <cell r="E32" t="str">
            <v>Mar</v>
          </cell>
          <cell r="F32" t="str">
            <v>Apr</v>
          </cell>
          <cell r="G32" t="str">
            <v>May</v>
          </cell>
          <cell r="H32" t="str">
            <v>June</v>
          </cell>
          <cell r="I32" t="str">
            <v>July</v>
          </cell>
          <cell r="J32" t="str">
            <v>Aug</v>
          </cell>
          <cell r="K32" t="str">
            <v>Sep</v>
          </cell>
          <cell r="L32" t="str">
            <v>Oct</v>
          </cell>
          <cell r="M32" t="str">
            <v>Nov</v>
          </cell>
          <cell r="N32" t="str">
            <v>Dec</v>
          </cell>
        </row>
        <row r="42">
          <cell r="C42" t="str">
            <v>Jan</v>
          </cell>
          <cell r="D42" t="str">
            <v>Feb</v>
          </cell>
          <cell r="E42" t="str">
            <v>Mar</v>
          </cell>
          <cell r="F42" t="str">
            <v>Apr</v>
          </cell>
          <cell r="G42" t="str">
            <v>May</v>
          </cell>
          <cell r="H42" t="str">
            <v>June</v>
          </cell>
          <cell r="I42" t="str">
            <v>July</v>
          </cell>
          <cell r="J42" t="str">
            <v>Aug</v>
          </cell>
          <cell r="K42" t="str">
            <v>Sep</v>
          </cell>
          <cell r="L42" t="str">
            <v>Oct</v>
          </cell>
          <cell r="M42" t="str">
            <v>Nov</v>
          </cell>
          <cell r="N42" t="str">
            <v>Dec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قق 1"/>
      <sheetName val="الفنادق 1"/>
      <sheetName val="تجميع فنادق+شقق"/>
      <sheetName val="ورقة1"/>
    </sheetNames>
    <sheetDataSet>
      <sheetData sheetId="0" refreshError="1"/>
      <sheetData sheetId="1" refreshError="1"/>
      <sheetData sheetId="2">
        <row r="21">
          <cell r="C21" t="str">
            <v>Jan</v>
          </cell>
        </row>
        <row r="53">
          <cell r="C53" t="str">
            <v>Jan</v>
          </cell>
          <cell r="D53" t="str">
            <v>Feb</v>
          </cell>
          <cell r="E53" t="str">
            <v>Mar</v>
          </cell>
          <cell r="F53" t="str">
            <v>Apr</v>
          </cell>
          <cell r="G53" t="str">
            <v>May</v>
          </cell>
          <cell r="H53" t="str">
            <v>June</v>
          </cell>
          <cell r="I53" t="str">
            <v>July</v>
          </cell>
          <cell r="J53" t="str">
            <v>Aug</v>
          </cell>
          <cell r="K53" t="str">
            <v>Sep</v>
          </cell>
          <cell r="L53" t="str">
            <v>Oct</v>
          </cell>
          <cell r="M53" t="str">
            <v>Nov</v>
          </cell>
          <cell r="N53" t="str">
            <v>Dec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4:B22" totalsRowShown="0" headerRowDxfId="7" dataDxfId="6">
  <tableColumns count="2">
    <tableColumn id="1" name="رقم الجدول" dataDxfId="5"/>
    <tableColumn id="2" name="عنوان الجدول" dataDxfId="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D4:E26" totalsRowShown="0" headerRowDxfId="3" dataDxfId="2">
  <tableColumns count="2">
    <tableColumn id="1" name="رقم الشكل" dataDxfId="1"/>
    <tableColumn id="2" name="عنوان الشكل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rightToLeft="1" tabSelected="1" workbookViewId="0">
      <selection activeCell="B15" sqref="B15"/>
    </sheetView>
  </sheetViews>
  <sheetFormatPr defaultColWidth="8.77734375" defaultRowHeight="24" customHeight="1" x14ac:dyDescent="0.55000000000000004"/>
  <cols>
    <col min="1" max="1" width="9.44140625" style="3" customWidth="1"/>
    <col min="2" max="2" width="63.88671875" style="1" customWidth="1"/>
    <col min="3" max="3" width="3.6640625" style="1" customWidth="1"/>
    <col min="4" max="4" width="9.44140625" style="1" customWidth="1"/>
    <col min="5" max="5" width="86.21875" style="1" bestFit="1" customWidth="1"/>
    <col min="6" max="16384" width="8.77734375" style="1"/>
  </cols>
  <sheetData>
    <row r="1" spans="1:5" ht="24" customHeight="1" x14ac:dyDescent="0.55000000000000004">
      <c r="A1" s="124" t="s">
        <v>162</v>
      </c>
      <c r="B1" s="124"/>
      <c r="C1" s="124"/>
      <c r="D1" s="124"/>
      <c r="E1" s="124"/>
    </row>
    <row r="2" spans="1:5" ht="24" customHeight="1" x14ac:dyDescent="0.55000000000000004">
      <c r="A2" s="124"/>
      <c r="B2" s="124"/>
      <c r="C2" s="124"/>
      <c r="D2" s="124"/>
      <c r="E2" s="124"/>
    </row>
    <row r="3" spans="1:5" ht="24" customHeight="1" x14ac:dyDescent="0.55000000000000004">
      <c r="A3" s="124"/>
      <c r="B3" s="124"/>
      <c r="C3" s="124"/>
      <c r="D3" s="124"/>
      <c r="E3" s="124"/>
    </row>
    <row r="4" spans="1:5" s="4" customFormat="1" ht="24" customHeight="1" x14ac:dyDescent="0.3">
      <c r="A4" s="4" t="s">
        <v>158</v>
      </c>
      <c r="B4" s="4" t="s">
        <v>159</v>
      </c>
      <c r="D4" s="4" t="s">
        <v>160</v>
      </c>
      <c r="E4" s="4" t="s">
        <v>161</v>
      </c>
    </row>
    <row r="5" spans="1:5" ht="24" customHeight="1" x14ac:dyDescent="0.55000000000000004">
      <c r="A5" s="3">
        <v>1</v>
      </c>
      <c r="B5" s="1" t="s">
        <v>17</v>
      </c>
      <c r="D5" s="3">
        <v>1</v>
      </c>
      <c r="E5" s="6" t="s">
        <v>168</v>
      </c>
    </row>
    <row r="6" spans="1:5" ht="24" customHeight="1" x14ac:dyDescent="0.55000000000000004">
      <c r="A6" s="5">
        <v>2</v>
      </c>
      <c r="B6" s="2" t="s">
        <v>163</v>
      </c>
      <c r="D6" s="5">
        <v>2</v>
      </c>
      <c r="E6" s="7" t="s">
        <v>167</v>
      </c>
    </row>
    <row r="7" spans="1:5" ht="24" customHeight="1" x14ac:dyDescent="0.55000000000000004">
      <c r="A7" s="3">
        <v>3</v>
      </c>
      <c r="B7" s="1" t="s">
        <v>18</v>
      </c>
      <c r="D7" s="3">
        <v>3</v>
      </c>
      <c r="E7" s="8" t="s">
        <v>166</v>
      </c>
    </row>
    <row r="8" spans="1:5" ht="24" customHeight="1" x14ac:dyDescent="0.55000000000000004">
      <c r="A8" s="5">
        <v>4</v>
      </c>
      <c r="B8" s="2" t="s">
        <v>20</v>
      </c>
      <c r="D8" s="5">
        <v>4</v>
      </c>
      <c r="E8" s="7" t="s">
        <v>20</v>
      </c>
    </row>
    <row r="9" spans="1:5" ht="24" customHeight="1" x14ac:dyDescent="0.55000000000000004">
      <c r="A9" s="3">
        <v>5</v>
      </c>
      <c r="B9" s="1" t="s">
        <v>22</v>
      </c>
      <c r="D9" s="3">
        <v>5</v>
      </c>
      <c r="E9" s="8" t="s">
        <v>165</v>
      </c>
    </row>
    <row r="10" spans="1:5" ht="24" customHeight="1" x14ac:dyDescent="0.55000000000000004">
      <c r="A10" s="5">
        <v>6</v>
      </c>
      <c r="B10" s="2" t="s">
        <v>27</v>
      </c>
      <c r="D10" s="5">
        <v>6</v>
      </c>
      <c r="E10" s="7" t="s">
        <v>164</v>
      </c>
    </row>
    <row r="11" spans="1:5" ht="24" customHeight="1" x14ac:dyDescent="0.55000000000000004">
      <c r="A11" s="3">
        <v>7</v>
      </c>
      <c r="B11" s="1" t="s">
        <v>29</v>
      </c>
      <c r="D11" s="3">
        <v>7</v>
      </c>
      <c r="E11" s="8" t="s">
        <v>169</v>
      </c>
    </row>
    <row r="12" spans="1:5" ht="24" customHeight="1" x14ac:dyDescent="0.55000000000000004">
      <c r="A12" s="5">
        <v>8</v>
      </c>
      <c r="B12" s="2" t="s">
        <v>32</v>
      </c>
      <c r="D12" s="5">
        <v>8</v>
      </c>
      <c r="E12" s="7" t="s">
        <v>170</v>
      </c>
    </row>
    <row r="13" spans="1:5" ht="24" customHeight="1" x14ac:dyDescent="0.55000000000000004">
      <c r="A13" s="3">
        <v>9</v>
      </c>
      <c r="B13" s="1" t="s">
        <v>33</v>
      </c>
      <c r="D13" s="3">
        <v>9</v>
      </c>
      <c r="E13" s="8" t="s">
        <v>171</v>
      </c>
    </row>
    <row r="14" spans="1:5" ht="24" customHeight="1" x14ac:dyDescent="0.55000000000000004">
      <c r="A14" s="5">
        <v>10</v>
      </c>
      <c r="B14" s="2" t="s">
        <v>36</v>
      </c>
      <c r="D14" s="5">
        <v>10</v>
      </c>
      <c r="E14" s="7" t="s">
        <v>172</v>
      </c>
    </row>
    <row r="15" spans="1:5" ht="24" customHeight="1" x14ac:dyDescent="0.55000000000000004">
      <c r="A15" s="3">
        <v>11</v>
      </c>
      <c r="B15" s="1" t="s">
        <v>38</v>
      </c>
      <c r="D15" s="3">
        <v>11</v>
      </c>
      <c r="E15" s="8" t="s">
        <v>173</v>
      </c>
    </row>
    <row r="16" spans="1:5" ht="24" customHeight="1" x14ac:dyDescent="0.55000000000000004">
      <c r="A16" s="5">
        <v>12</v>
      </c>
      <c r="B16" s="2" t="s">
        <v>39</v>
      </c>
      <c r="D16" s="5">
        <v>12</v>
      </c>
      <c r="E16" s="7" t="s">
        <v>174</v>
      </c>
    </row>
    <row r="17" spans="1:5" ht="24" customHeight="1" x14ac:dyDescent="0.55000000000000004">
      <c r="A17" s="3">
        <v>13</v>
      </c>
      <c r="B17" s="1" t="s">
        <v>193</v>
      </c>
      <c r="D17" s="3">
        <v>13</v>
      </c>
      <c r="E17" s="8" t="s">
        <v>175</v>
      </c>
    </row>
    <row r="18" spans="1:5" ht="24" customHeight="1" x14ac:dyDescent="0.55000000000000004">
      <c r="A18" s="5">
        <v>14</v>
      </c>
      <c r="B18" s="2" t="s">
        <v>113</v>
      </c>
      <c r="D18" s="5">
        <v>14</v>
      </c>
      <c r="E18" s="7" t="s">
        <v>176</v>
      </c>
    </row>
    <row r="19" spans="1:5" ht="24" customHeight="1" x14ac:dyDescent="0.55000000000000004">
      <c r="A19" s="3">
        <v>15</v>
      </c>
      <c r="B19" s="1" t="s">
        <v>98</v>
      </c>
      <c r="D19" s="3">
        <v>15</v>
      </c>
      <c r="E19" s="8" t="s">
        <v>177</v>
      </c>
    </row>
    <row r="20" spans="1:5" ht="24" customHeight="1" x14ac:dyDescent="0.55000000000000004">
      <c r="A20" s="5">
        <v>16</v>
      </c>
      <c r="B20" s="2" t="s">
        <v>99</v>
      </c>
      <c r="D20" s="5">
        <v>16</v>
      </c>
      <c r="E20" s="7" t="s">
        <v>174</v>
      </c>
    </row>
    <row r="21" spans="1:5" ht="24" customHeight="1" x14ac:dyDescent="0.55000000000000004">
      <c r="A21" s="3">
        <v>17</v>
      </c>
      <c r="B21" s="1" t="s">
        <v>101</v>
      </c>
      <c r="D21" s="3">
        <v>17</v>
      </c>
      <c r="E21" s="8" t="s">
        <v>178</v>
      </c>
    </row>
    <row r="22" spans="1:5" ht="24" customHeight="1" x14ac:dyDescent="0.55000000000000004">
      <c r="A22" s="5">
        <v>18</v>
      </c>
      <c r="B22" s="2" t="s">
        <v>117</v>
      </c>
      <c r="D22" s="5">
        <v>18</v>
      </c>
      <c r="E22" s="7" t="s">
        <v>179</v>
      </c>
    </row>
    <row r="23" spans="1:5" ht="24" customHeight="1" x14ac:dyDescent="0.55000000000000004">
      <c r="D23" s="3">
        <v>19</v>
      </c>
      <c r="E23" s="9" t="s">
        <v>180</v>
      </c>
    </row>
    <row r="24" spans="1:5" ht="24" customHeight="1" x14ac:dyDescent="0.55000000000000004">
      <c r="D24" s="5">
        <v>20</v>
      </c>
      <c r="E24" s="10" t="s">
        <v>181</v>
      </c>
    </row>
    <row r="25" spans="1:5" ht="24" customHeight="1" x14ac:dyDescent="0.55000000000000004">
      <c r="D25" s="3">
        <v>21</v>
      </c>
      <c r="E25" s="8" t="s">
        <v>98</v>
      </c>
    </row>
    <row r="26" spans="1:5" ht="24" customHeight="1" x14ac:dyDescent="0.55000000000000004">
      <c r="D26" s="5">
        <v>22</v>
      </c>
      <c r="E26" s="7" t="s">
        <v>182</v>
      </c>
    </row>
  </sheetData>
  <mergeCells count="1">
    <mergeCell ref="A1:E3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rightToLeft="1" view="pageBreakPreview" topLeftCell="A2" zoomScale="60" zoomScaleNormal="90" workbookViewId="0">
      <selection activeCell="F19" sqref="F19"/>
    </sheetView>
  </sheetViews>
  <sheetFormatPr defaultColWidth="8.77734375" defaultRowHeight="21.75" customHeight="1" x14ac:dyDescent="0.65"/>
  <cols>
    <col min="1" max="1" width="4.6640625" style="78" customWidth="1"/>
    <col min="2" max="2" width="25.6640625" style="78" customWidth="1"/>
    <col min="3" max="3" width="13.77734375" style="78" customWidth="1"/>
    <col min="4" max="5" width="12.6640625" style="78" customWidth="1"/>
    <col min="6" max="6" width="25.6640625" style="78" customWidth="1"/>
    <col min="7" max="7" width="4.6640625" style="78" customWidth="1"/>
    <col min="8" max="8" width="8.77734375" style="78"/>
    <col min="9" max="9" width="21.77734375" style="78" customWidth="1"/>
    <col min="10" max="10" width="13.33203125" style="78" customWidth="1"/>
    <col min="11" max="11" width="8.77734375" style="78"/>
    <col min="12" max="12" width="13.77734375" style="78" customWidth="1"/>
    <col min="13" max="16384" width="8.77734375" style="78"/>
  </cols>
  <sheetData>
    <row r="1" spans="1:7" ht="21.75" customHeight="1" x14ac:dyDescent="0.65">
      <c r="A1" s="166"/>
      <c r="B1" s="165" t="s">
        <v>34</v>
      </c>
      <c r="C1" s="165"/>
      <c r="D1" s="165"/>
      <c r="E1" s="165"/>
      <c r="F1" s="165"/>
      <c r="G1" s="166"/>
    </row>
    <row r="2" spans="1:7" ht="21.75" customHeight="1" x14ac:dyDescent="0.65">
      <c r="A2" s="166"/>
      <c r="B2" s="165" t="s">
        <v>33</v>
      </c>
      <c r="C2" s="165"/>
      <c r="D2" s="165"/>
      <c r="E2" s="165"/>
      <c r="F2" s="165"/>
      <c r="G2" s="166"/>
    </row>
    <row r="3" spans="1:7" ht="21.75" customHeight="1" x14ac:dyDescent="0.65">
      <c r="A3" s="166"/>
      <c r="B3" s="165" t="s">
        <v>30</v>
      </c>
      <c r="C3" s="165"/>
      <c r="D3" s="165"/>
      <c r="E3" s="165"/>
      <c r="F3" s="165"/>
      <c r="G3" s="166"/>
    </row>
    <row r="4" spans="1:7" s="98" customFormat="1" ht="42" x14ac:dyDescent="0.65">
      <c r="A4" s="167" t="s">
        <v>0</v>
      </c>
      <c r="B4" s="167"/>
      <c r="C4" s="168" t="s">
        <v>60</v>
      </c>
      <c r="D4" s="168" t="s">
        <v>61</v>
      </c>
      <c r="E4" s="168" t="s">
        <v>5</v>
      </c>
      <c r="F4" s="169" t="s">
        <v>45</v>
      </c>
      <c r="G4" s="169"/>
    </row>
    <row r="5" spans="1:7" s="98" customFormat="1" ht="37.5" customHeight="1" x14ac:dyDescent="0.65">
      <c r="A5" s="170">
        <v>1</v>
      </c>
      <c r="B5" s="171" t="s">
        <v>6</v>
      </c>
      <c r="C5" s="172">
        <v>2345993</v>
      </c>
      <c r="D5" s="172">
        <v>650204</v>
      </c>
      <c r="E5" s="188">
        <f t="shared" ref="E5:E16" si="0">SUM(C5:D5)</f>
        <v>2996197</v>
      </c>
      <c r="F5" s="174" t="s">
        <v>46</v>
      </c>
      <c r="G5" s="175">
        <v>1</v>
      </c>
    </row>
    <row r="6" spans="1:7" s="98" customFormat="1" ht="37.5" customHeight="1" x14ac:dyDescent="0.65">
      <c r="A6" s="177">
        <v>2</v>
      </c>
      <c r="B6" s="178" t="s">
        <v>7</v>
      </c>
      <c r="C6" s="179">
        <v>6031304</v>
      </c>
      <c r="D6" s="179">
        <v>1000629</v>
      </c>
      <c r="E6" s="179">
        <f t="shared" si="0"/>
        <v>7031933</v>
      </c>
      <c r="F6" s="181" t="s">
        <v>47</v>
      </c>
      <c r="G6" s="182">
        <v>2</v>
      </c>
    </row>
    <row r="7" spans="1:7" s="98" customFormat="1" ht="37.5" customHeight="1" x14ac:dyDescent="0.65">
      <c r="A7" s="170">
        <v>3</v>
      </c>
      <c r="B7" s="171" t="s">
        <v>8</v>
      </c>
      <c r="C7" s="172">
        <v>65351</v>
      </c>
      <c r="D7" s="172">
        <v>16338</v>
      </c>
      <c r="E7" s="188">
        <f t="shared" si="0"/>
        <v>81689</v>
      </c>
      <c r="F7" s="174" t="s">
        <v>48</v>
      </c>
      <c r="G7" s="175">
        <v>3</v>
      </c>
    </row>
    <row r="8" spans="1:7" s="98" customFormat="1" ht="37.5" customHeight="1" x14ac:dyDescent="0.65">
      <c r="A8" s="177">
        <v>4</v>
      </c>
      <c r="B8" s="178" t="s">
        <v>9</v>
      </c>
      <c r="C8" s="179">
        <v>1043990</v>
      </c>
      <c r="D8" s="179">
        <v>255898</v>
      </c>
      <c r="E8" s="179">
        <f t="shared" si="0"/>
        <v>1299888</v>
      </c>
      <c r="F8" s="181" t="s">
        <v>49</v>
      </c>
      <c r="G8" s="182">
        <v>4</v>
      </c>
    </row>
    <row r="9" spans="1:7" s="98" customFormat="1" ht="37.5" customHeight="1" x14ac:dyDescent="0.65">
      <c r="A9" s="170">
        <v>5</v>
      </c>
      <c r="B9" s="171" t="s">
        <v>10</v>
      </c>
      <c r="C9" s="172">
        <v>7351</v>
      </c>
      <c r="D9" s="172">
        <v>1056</v>
      </c>
      <c r="E9" s="188">
        <f t="shared" si="0"/>
        <v>8407</v>
      </c>
      <c r="F9" s="174" t="s">
        <v>50</v>
      </c>
      <c r="G9" s="175">
        <v>5</v>
      </c>
    </row>
    <row r="10" spans="1:7" s="98" customFormat="1" ht="37.5" customHeight="1" x14ac:dyDescent="0.65">
      <c r="A10" s="177">
        <v>6</v>
      </c>
      <c r="B10" s="178" t="s">
        <v>11</v>
      </c>
      <c r="C10" s="179">
        <v>2554323</v>
      </c>
      <c r="D10" s="179">
        <v>862750</v>
      </c>
      <c r="E10" s="179">
        <f t="shared" si="0"/>
        <v>3417073</v>
      </c>
      <c r="F10" s="181" t="s">
        <v>51</v>
      </c>
      <c r="G10" s="182">
        <v>6</v>
      </c>
    </row>
    <row r="11" spans="1:7" s="98" customFormat="1" ht="37.5" customHeight="1" x14ac:dyDescent="0.65">
      <c r="A11" s="170">
        <v>7</v>
      </c>
      <c r="B11" s="171" t="s">
        <v>190</v>
      </c>
      <c r="C11" s="172">
        <v>528648</v>
      </c>
      <c r="D11" s="172">
        <v>63619</v>
      </c>
      <c r="E11" s="188">
        <f t="shared" si="0"/>
        <v>592267</v>
      </c>
      <c r="F11" s="174" t="s">
        <v>52</v>
      </c>
      <c r="G11" s="175">
        <v>7</v>
      </c>
    </row>
    <row r="12" spans="1:7" s="98" customFormat="1" ht="37.5" customHeight="1" x14ac:dyDescent="0.65">
      <c r="A12" s="177">
        <v>8</v>
      </c>
      <c r="B12" s="178" t="s">
        <v>44</v>
      </c>
      <c r="C12" s="179">
        <v>1142699</v>
      </c>
      <c r="D12" s="179">
        <v>229751</v>
      </c>
      <c r="E12" s="179">
        <f t="shared" si="0"/>
        <v>1372450</v>
      </c>
      <c r="F12" s="181" t="s">
        <v>53</v>
      </c>
      <c r="G12" s="182">
        <v>8</v>
      </c>
    </row>
    <row r="13" spans="1:7" s="98" customFormat="1" ht="37.5" customHeight="1" x14ac:dyDescent="0.65">
      <c r="A13" s="170">
        <v>9</v>
      </c>
      <c r="B13" s="171" t="s">
        <v>13</v>
      </c>
      <c r="C13" s="172">
        <v>47509</v>
      </c>
      <c r="D13" s="172">
        <v>7117</v>
      </c>
      <c r="E13" s="188">
        <f t="shared" si="0"/>
        <v>54626</v>
      </c>
      <c r="F13" s="174" t="s">
        <v>54</v>
      </c>
      <c r="G13" s="175">
        <v>9</v>
      </c>
    </row>
    <row r="14" spans="1:7" s="98" customFormat="1" ht="37.5" customHeight="1" x14ac:dyDescent="0.65">
      <c r="A14" s="177">
        <v>10</v>
      </c>
      <c r="B14" s="178" t="s">
        <v>14</v>
      </c>
      <c r="C14" s="179">
        <v>431824</v>
      </c>
      <c r="D14" s="179">
        <v>82232</v>
      </c>
      <c r="E14" s="179">
        <f t="shared" si="0"/>
        <v>514056</v>
      </c>
      <c r="F14" s="181" t="s">
        <v>55</v>
      </c>
      <c r="G14" s="182">
        <v>10</v>
      </c>
    </row>
    <row r="15" spans="1:7" s="98" customFormat="1" ht="37.5" customHeight="1" x14ac:dyDescent="0.65">
      <c r="A15" s="170">
        <v>11</v>
      </c>
      <c r="B15" s="171" t="s">
        <v>15</v>
      </c>
      <c r="C15" s="172">
        <v>105478</v>
      </c>
      <c r="D15" s="172">
        <v>12564</v>
      </c>
      <c r="E15" s="188">
        <f t="shared" si="0"/>
        <v>118042</v>
      </c>
      <c r="F15" s="174" t="s">
        <v>56</v>
      </c>
      <c r="G15" s="175">
        <v>11</v>
      </c>
    </row>
    <row r="16" spans="1:7" s="98" customFormat="1" ht="37.5" customHeight="1" x14ac:dyDescent="0.65">
      <c r="A16" s="185" t="s">
        <v>16</v>
      </c>
      <c r="B16" s="185"/>
      <c r="C16" s="191">
        <f>SUM(C5:C15)</f>
        <v>14304470</v>
      </c>
      <c r="D16" s="191">
        <f>SUM(D5:D15)</f>
        <v>3182158</v>
      </c>
      <c r="E16" s="191">
        <f t="shared" si="0"/>
        <v>17486628</v>
      </c>
      <c r="F16" s="169" t="s">
        <v>57</v>
      </c>
      <c r="G16" s="169"/>
    </row>
    <row r="17" spans="1:7" ht="21.75" customHeight="1" x14ac:dyDescent="0.65">
      <c r="A17" s="166" t="s">
        <v>183</v>
      </c>
      <c r="B17" s="166"/>
      <c r="C17" s="166"/>
      <c r="D17" s="166"/>
      <c r="E17" s="166"/>
      <c r="F17" s="166"/>
      <c r="G17" s="166"/>
    </row>
    <row r="25" spans="1:7" ht="21.75" customHeight="1" x14ac:dyDescent="0.65">
      <c r="F25" s="85">
        <f>'جدول رقم 9'!E6-'جدول رقم 8'!G6</f>
        <v>0</v>
      </c>
    </row>
  </sheetData>
  <mergeCells count="7">
    <mergeCell ref="A16:B16"/>
    <mergeCell ref="F16:G16"/>
    <mergeCell ref="B1:F1"/>
    <mergeCell ref="B2:F2"/>
    <mergeCell ref="B3:F3"/>
    <mergeCell ref="A4:B4"/>
    <mergeCell ref="F4:G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zoomScale="60" zoomScaleNormal="100" workbookViewId="0"/>
  </sheetViews>
  <sheetFormatPr defaultColWidth="8.77734375" defaultRowHeight="37.5" customHeight="1" x14ac:dyDescent="0.65"/>
  <cols>
    <col min="1" max="1" width="4.6640625" style="78" customWidth="1"/>
    <col min="2" max="2" width="25.6640625" style="78" customWidth="1"/>
    <col min="3" max="7" width="14.5546875" style="78" customWidth="1"/>
    <col min="8" max="8" width="25.6640625" style="78" customWidth="1"/>
    <col min="9" max="9" width="4.6640625" style="78" customWidth="1"/>
    <col min="10" max="10" width="8.77734375" style="78"/>
    <col min="11" max="11" width="19.77734375" style="78" customWidth="1"/>
    <col min="12" max="12" width="11.21875" style="78" customWidth="1"/>
    <col min="13" max="13" width="10.6640625" style="78" customWidth="1"/>
    <col min="14" max="14" width="8.77734375" style="78"/>
    <col min="15" max="15" width="11.6640625" style="78" customWidth="1"/>
    <col min="16" max="16" width="14" style="78" customWidth="1"/>
    <col min="17" max="16384" width="8.77734375" style="78"/>
  </cols>
  <sheetData>
    <row r="1" spans="1:9" ht="25.5" customHeight="1" x14ac:dyDescent="0.65">
      <c r="A1" s="166"/>
      <c r="B1" s="165" t="s">
        <v>35</v>
      </c>
      <c r="C1" s="165"/>
      <c r="D1" s="165"/>
      <c r="E1" s="165"/>
      <c r="F1" s="165"/>
      <c r="G1" s="165"/>
      <c r="H1" s="165"/>
      <c r="I1" s="166"/>
    </row>
    <row r="2" spans="1:9" ht="19.5" customHeight="1" x14ac:dyDescent="0.65">
      <c r="A2" s="166"/>
      <c r="B2" s="165" t="s">
        <v>36</v>
      </c>
      <c r="C2" s="165"/>
      <c r="D2" s="165"/>
      <c r="E2" s="165"/>
      <c r="F2" s="165"/>
      <c r="G2" s="165"/>
      <c r="H2" s="165"/>
      <c r="I2" s="166"/>
    </row>
    <row r="3" spans="1:9" ht="24" customHeight="1" x14ac:dyDescent="0.65">
      <c r="A3" s="166"/>
      <c r="B3" s="165" t="s">
        <v>30</v>
      </c>
      <c r="C3" s="165"/>
      <c r="D3" s="165"/>
      <c r="E3" s="165"/>
      <c r="F3" s="165"/>
      <c r="G3" s="165"/>
      <c r="H3" s="165"/>
      <c r="I3" s="166"/>
    </row>
    <row r="4" spans="1:9" s="98" customFormat="1" ht="37.5" customHeight="1" x14ac:dyDescent="0.65">
      <c r="A4" s="167" t="s">
        <v>0</v>
      </c>
      <c r="B4" s="167"/>
      <c r="C4" s="168" t="s">
        <v>1</v>
      </c>
      <c r="D4" s="168" t="s">
        <v>2</v>
      </c>
      <c r="E4" s="168" t="s">
        <v>3</v>
      </c>
      <c r="F4" s="168" t="s">
        <v>4</v>
      </c>
      <c r="G4" s="168" t="s">
        <v>5</v>
      </c>
      <c r="H4" s="169" t="s">
        <v>45</v>
      </c>
      <c r="I4" s="169"/>
    </row>
    <row r="5" spans="1:9" s="98" customFormat="1" ht="37.5" customHeight="1" x14ac:dyDescent="0.65">
      <c r="A5" s="170">
        <v>1</v>
      </c>
      <c r="B5" s="171" t="s">
        <v>6</v>
      </c>
      <c r="C5" s="172">
        <v>2254562</v>
      </c>
      <c r="D5" s="172">
        <v>1925122</v>
      </c>
      <c r="E5" s="172">
        <v>2885142</v>
      </c>
      <c r="F5" s="172">
        <v>1621582</v>
      </c>
      <c r="G5" s="188">
        <f t="shared" ref="G5:G15" si="0">SUM(C5:F5)</f>
        <v>8686408</v>
      </c>
      <c r="H5" s="174" t="s">
        <v>46</v>
      </c>
      <c r="I5" s="175">
        <v>1</v>
      </c>
    </row>
    <row r="6" spans="1:9" s="98" customFormat="1" ht="37.5" customHeight="1" x14ac:dyDescent="0.65">
      <c r="A6" s="177">
        <v>2</v>
      </c>
      <c r="B6" s="178" t="s">
        <v>7</v>
      </c>
      <c r="C6" s="179">
        <v>10021522</v>
      </c>
      <c r="D6" s="179">
        <v>9854219</v>
      </c>
      <c r="E6" s="179">
        <v>1042362</v>
      </c>
      <c r="F6" s="179">
        <v>966730</v>
      </c>
      <c r="G6" s="189">
        <f t="shared" si="0"/>
        <v>21884833</v>
      </c>
      <c r="H6" s="181" t="s">
        <v>47</v>
      </c>
      <c r="I6" s="182">
        <v>2</v>
      </c>
    </row>
    <row r="7" spans="1:9" s="98" customFormat="1" ht="37.5" customHeight="1" x14ac:dyDescent="0.65">
      <c r="A7" s="170">
        <v>3</v>
      </c>
      <c r="B7" s="171" t="s">
        <v>8</v>
      </c>
      <c r="C7" s="172">
        <v>0</v>
      </c>
      <c r="D7" s="172">
        <v>0</v>
      </c>
      <c r="E7" s="190">
        <v>0</v>
      </c>
      <c r="F7" s="172">
        <v>129936</v>
      </c>
      <c r="G7" s="188">
        <f t="shared" si="0"/>
        <v>129936</v>
      </c>
      <c r="H7" s="174" t="s">
        <v>48</v>
      </c>
      <c r="I7" s="175">
        <v>3</v>
      </c>
    </row>
    <row r="8" spans="1:9" s="98" customFormat="1" ht="37.5" customHeight="1" x14ac:dyDescent="0.65">
      <c r="A8" s="177">
        <v>4</v>
      </c>
      <c r="B8" s="178" t="s">
        <v>9</v>
      </c>
      <c r="C8" s="179">
        <v>219859</v>
      </c>
      <c r="D8" s="179">
        <v>705423</v>
      </c>
      <c r="E8" s="179">
        <v>858759</v>
      </c>
      <c r="F8" s="179">
        <v>424512</v>
      </c>
      <c r="G8" s="189">
        <f t="shared" si="0"/>
        <v>2208553</v>
      </c>
      <c r="H8" s="181" t="s">
        <v>49</v>
      </c>
      <c r="I8" s="182">
        <v>4</v>
      </c>
    </row>
    <row r="9" spans="1:9" s="98" customFormat="1" ht="37.5" customHeight="1" x14ac:dyDescent="0.65">
      <c r="A9" s="170">
        <v>5</v>
      </c>
      <c r="B9" s="171" t="s">
        <v>10</v>
      </c>
      <c r="C9" s="172">
        <v>1955</v>
      </c>
      <c r="D9" s="172">
        <v>6073</v>
      </c>
      <c r="E9" s="172">
        <v>0</v>
      </c>
      <c r="F9" s="172">
        <v>0</v>
      </c>
      <c r="G9" s="188">
        <f t="shared" si="0"/>
        <v>8028</v>
      </c>
      <c r="H9" s="174" t="s">
        <v>50</v>
      </c>
      <c r="I9" s="175">
        <v>5</v>
      </c>
    </row>
    <row r="10" spans="1:9" s="98" customFormat="1" ht="37.5" customHeight="1" x14ac:dyDescent="0.65">
      <c r="A10" s="177">
        <v>6</v>
      </c>
      <c r="B10" s="178" t="s">
        <v>11</v>
      </c>
      <c r="C10" s="179">
        <v>0</v>
      </c>
      <c r="D10" s="179">
        <v>0</v>
      </c>
      <c r="E10" s="179">
        <v>0</v>
      </c>
      <c r="F10" s="179">
        <v>14412583</v>
      </c>
      <c r="G10" s="189">
        <f t="shared" si="0"/>
        <v>14412583</v>
      </c>
      <c r="H10" s="181" t="s">
        <v>51</v>
      </c>
      <c r="I10" s="182">
        <v>6</v>
      </c>
    </row>
    <row r="11" spans="1:9" s="98" customFormat="1" ht="37.5" customHeight="1" x14ac:dyDescent="0.65">
      <c r="A11" s="170">
        <v>7</v>
      </c>
      <c r="B11" s="171" t="s">
        <v>190</v>
      </c>
      <c r="C11" s="172">
        <v>1356739</v>
      </c>
      <c r="D11" s="172">
        <v>735392</v>
      </c>
      <c r="E11" s="172">
        <v>504051</v>
      </c>
      <c r="F11" s="172">
        <v>94821</v>
      </c>
      <c r="G11" s="188">
        <f t="shared" si="0"/>
        <v>2691003</v>
      </c>
      <c r="H11" s="174" t="s">
        <v>52</v>
      </c>
      <c r="I11" s="175">
        <v>7</v>
      </c>
    </row>
    <row r="12" spans="1:9" s="98" customFormat="1" ht="37.5" customHeight="1" x14ac:dyDescent="0.65">
      <c r="A12" s="177">
        <v>8</v>
      </c>
      <c r="B12" s="178" t="s">
        <v>44</v>
      </c>
      <c r="C12" s="179">
        <v>1102365</v>
      </c>
      <c r="D12" s="179">
        <v>1674932</v>
      </c>
      <c r="E12" s="179">
        <v>746514</v>
      </c>
      <c r="F12" s="179">
        <v>427549</v>
      </c>
      <c r="G12" s="189">
        <f t="shared" si="0"/>
        <v>3951360</v>
      </c>
      <c r="H12" s="181" t="s">
        <v>53</v>
      </c>
      <c r="I12" s="182">
        <v>8</v>
      </c>
    </row>
    <row r="13" spans="1:9" s="98" customFormat="1" ht="37.5" customHeight="1" x14ac:dyDescent="0.65">
      <c r="A13" s="170">
        <v>9</v>
      </c>
      <c r="B13" s="171" t="s">
        <v>13</v>
      </c>
      <c r="C13" s="172">
        <v>103715</v>
      </c>
      <c r="D13" s="172">
        <v>279783</v>
      </c>
      <c r="E13" s="172">
        <v>0</v>
      </c>
      <c r="F13" s="172">
        <v>0</v>
      </c>
      <c r="G13" s="188">
        <f t="shared" si="0"/>
        <v>383498</v>
      </c>
      <c r="H13" s="174" t="s">
        <v>54</v>
      </c>
      <c r="I13" s="175">
        <v>9</v>
      </c>
    </row>
    <row r="14" spans="1:9" s="98" customFormat="1" ht="37.5" customHeight="1" x14ac:dyDescent="0.65">
      <c r="A14" s="177">
        <v>10</v>
      </c>
      <c r="B14" s="178" t="s">
        <v>14</v>
      </c>
      <c r="C14" s="179">
        <v>145312</v>
      </c>
      <c r="D14" s="179">
        <v>482413</v>
      </c>
      <c r="E14" s="179">
        <v>292342</v>
      </c>
      <c r="F14" s="179">
        <v>0</v>
      </c>
      <c r="G14" s="189">
        <f t="shared" si="0"/>
        <v>920067</v>
      </c>
      <c r="H14" s="181" t="s">
        <v>55</v>
      </c>
      <c r="I14" s="182">
        <v>10</v>
      </c>
    </row>
    <row r="15" spans="1:9" s="98" customFormat="1" ht="37.5" customHeight="1" x14ac:dyDescent="0.65">
      <c r="A15" s="170">
        <v>11</v>
      </c>
      <c r="B15" s="171" t="s">
        <v>15</v>
      </c>
      <c r="C15" s="172">
        <v>86452</v>
      </c>
      <c r="D15" s="172">
        <v>98951</v>
      </c>
      <c r="E15" s="172">
        <v>114366</v>
      </c>
      <c r="F15" s="172">
        <v>0</v>
      </c>
      <c r="G15" s="188">
        <f t="shared" si="0"/>
        <v>299769</v>
      </c>
      <c r="H15" s="174" t="s">
        <v>56</v>
      </c>
      <c r="I15" s="175">
        <v>11</v>
      </c>
    </row>
    <row r="16" spans="1:9" s="98" customFormat="1" ht="37.5" customHeight="1" x14ac:dyDescent="0.65">
      <c r="A16" s="185" t="s">
        <v>16</v>
      </c>
      <c r="B16" s="185"/>
      <c r="C16" s="191">
        <f>SUM(C5:C15)</f>
        <v>15292481</v>
      </c>
      <c r="D16" s="191">
        <f>SUM(D5:D15)</f>
        <v>15762308</v>
      </c>
      <c r="E16" s="191">
        <f>SUM(E5:E15)</f>
        <v>6443536</v>
      </c>
      <c r="F16" s="191">
        <f>SUM(F5:F15)</f>
        <v>18077713</v>
      </c>
      <c r="G16" s="191">
        <f>SUM(G5:G15)</f>
        <v>55576038</v>
      </c>
      <c r="H16" s="169" t="s">
        <v>57</v>
      </c>
      <c r="I16" s="169"/>
    </row>
    <row r="17" spans="1:9" ht="21.6" x14ac:dyDescent="0.65">
      <c r="A17" s="166" t="s">
        <v>183</v>
      </c>
      <c r="B17" s="166"/>
      <c r="C17" s="166"/>
      <c r="D17" s="166"/>
      <c r="E17" s="166"/>
      <c r="F17" s="166"/>
      <c r="G17" s="166"/>
      <c r="H17" s="166"/>
      <c r="I17" s="166"/>
    </row>
  </sheetData>
  <mergeCells count="7">
    <mergeCell ref="A16:B16"/>
    <mergeCell ref="H16:I16"/>
    <mergeCell ref="B1:H1"/>
    <mergeCell ref="B2:H2"/>
    <mergeCell ref="B3:H3"/>
    <mergeCell ref="A4:B4"/>
    <mergeCell ref="H4: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60" zoomScaleNormal="100" workbookViewId="0">
      <selection activeCell="D6" sqref="D6"/>
    </sheetView>
  </sheetViews>
  <sheetFormatPr defaultColWidth="8.77734375" defaultRowHeight="36.75" customHeight="1" x14ac:dyDescent="0.65"/>
  <cols>
    <col min="1" max="1" width="4.6640625" style="78" customWidth="1"/>
    <col min="2" max="2" width="25.6640625" style="78" customWidth="1"/>
    <col min="3" max="7" width="15" style="78" customWidth="1"/>
    <col min="8" max="8" width="25.6640625" style="78" customWidth="1"/>
    <col min="9" max="9" width="4.6640625" style="78" customWidth="1"/>
    <col min="10" max="10" width="8.77734375" style="78"/>
    <col min="11" max="11" width="13.44140625" style="78" customWidth="1"/>
    <col min="12" max="12" width="14.44140625" style="78" customWidth="1"/>
    <col min="13" max="13" width="11.6640625" style="78" customWidth="1"/>
    <col min="14" max="14" width="12.44140625" style="78" customWidth="1"/>
    <col min="15" max="15" width="11" style="78" customWidth="1"/>
    <col min="16" max="16" width="13.109375" style="78" customWidth="1"/>
    <col min="17" max="16384" width="8.77734375" style="78"/>
  </cols>
  <sheetData>
    <row r="1" spans="1:10" ht="20.25" customHeight="1" x14ac:dyDescent="0.65">
      <c r="A1" s="166"/>
      <c r="B1" s="165" t="s">
        <v>37</v>
      </c>
      <c r="C1" s="165"/>
      <c r="D1" s="165"/>
      <c r="E1" s="165"/>
      <c r="F1" s="165"/>
      <c r="G1" s="165"/>
      <c r="H1" s="165"/>
      <c r="I1" s="166"/>
    </row>
    <row r="2" spans="1:10" ht="21" customHeight="1" x14ac:dyDescent="0.65">
      <c r="A2" s="166"/>
      <c r="B2" s="165" t="s">
        <v>38</v>
      </c>
      <c r="C2" s="165"/>
      <c r="D2" s="165"/>
      <c r="E2" s="165"/>
      <c r="F2" s="165"/>
      <c r="G2" s="165"/>
      <c r="H2" s="165"/>
      <c r="I2" s="166"/>
    </row>
    <row r="3" spans="1:10" ht="24.75" customHeight="1" x14ac:dyDescent="0.65">
      <c r="A3" s="166"/>
      <c r="B3" s="165" t="s">
        <v>30</v>
      </c>
      <c r="C3" s="165"/>
      <c r="D3" s="165"/>
      <c r="E3" s="165"/>
      <c r="F3" s="165"/>
      <c r="G3" s="165"/>
      <c r="H3" s="165"/>
      <c r="I3" s="166"/>
    </row>
    <row r="4" spans="1:10" ht="37.5" customHeight="1" x14ac:dyDescent="0.65">
      <c r="A4" s="167" t="s">
        <v>0</v>
      </c>
      <c r="B4" s="167"/>
      <c r="C4" s="168" t="s">
        <v>1</v>
      </c>
      <c r="D4" s="168" t="s">
        <v>2</v>
      </c>
      <c r="E4" s="168" t="s">
        <v>3</v>
      </c>
      <c r="F4" s="168" t="s">
        <v>4</v>
      </c>
      <c r="G4" s="168" t="s">
        <v>5</v>
      </c>
      <c r="H4" s="169" t="s">
        <v>45</v>
      </c>
      <c r="I4" s="169"/>
    </row>
    <row r="5" spans="1:10" ht="37.5" customHeight="1" x14ac:dyDescent="0.65">
      <c r="A5" s="170">
        <v>1</v>
      </c>
      <c r="B5" s="171" t="s">
        <v>6</v>
      </c>
      <c r="C5" s="172">
        <v>4639307</v>
      </c>
      <c r="D5" s="172">
        <v>5116631</v>
      </c>
      <c r="E5" s="172">
        <v>6743844</v>
      </c>
      <c r="F5" s="172">
        <v>3477267</v>
      </c>
      <c r="G5" s="188">
        <f t="shared" ref="G5:G16" si="0">SUM(C5:F5)</f>
        <v>19977049</v>
      </c>
      <c r="H5" s="174" t="s">
        <v>46</v>
      </c>
      <c r="I5" s="175">
        <v>1</v>
      </c>
      <c r="J5" s="85"/>
    </row>
    <row r="6" spans="1:10" ht="37.5" customHeight="1" x14ac:dyDescent="0.65">
      <c r="A6" s="177">
        <v>2</v>
      </c>
      <c r="B6" s="178" t="s">
        <v>7</v>
      </c>
      <c r="C6" s="179">
        <v>17323109</v>
      </c>
      <c r="D6" s="179">
        <v>19483941</v>
      </c>
      <c r="E6" s="179">
        <v>1842434</v>
      </c>
      <c r="F6" s="179">
        <v>1966730</v>
      </c>
      <c r="G6" s="189">
        <f t="shared" si="0"/>
        <v>40616214</v>
      </c>
      <c r="H6" s="181" t="s">
        <v>47</v>
      </c>
      <c r="I6" s="182">
        <v>2</v>
      </c>
    </row>
    <row r="7" spans="1:10" ht="37.5" customHeight="1" x14ac:dyDescent="0.65">
      <c r="A7" s="170">
        <v>3</v>
      </c>
      <c r="B7" s="171" t="s">
        <v>8</v>
      </c>
      <c r="C7" s="172">
        <v>0</v>
      </c>
      <c r="D7" s="172">
        <v>0</v>
      </c>
      <c r="E7" s="190">
        <v>0</v>
      </c>
      <c r="F7" s="172">
        <v>217236</v>
      </c>
      <c r="G7" s="188">
        <f t="shared" si="0"/>
        <v>217236</v>
      </c>
      <c r="H7" s="174" t="s">
        <v>48</v>
      </c>
      <c r="I7" s="175">
        <v>3</v>
      </c>
    </row>
    <row r="8" spans="1:10" ht="37.5" customHeight="1" x14ac:dyDescent="0.65">
      <c r="A8" s="177">
        <v>4</v>
      </c>
      <c r="B8" s="178" t="s">
        <v>9</v>
      </c>
      <c r="C8" s="179">
        <v>435859</v>
      </c>
      <c r="D8" s="179">
        <v>1304756</v>
      </c>
      <c r="E8" s="179">
        <v>1466781</v>
      </c>
      <c r="F8" s="179">
        <v>799718</v>
      </c>
      <c r="G8" s="189">
        <f t="shared" si="0"/>
        <v>4007114</v>
      </c>
      <c r="H8" s="181" t="s">
        <v>49</v>
      </c>
      <c r="I8" s="182">
        <v>4</v>
      </c>
    </row>
    <row r="9" spans="1:10" ht="37.5" customHeight="1" x14ac:dyDescent="0.65">
      <c r="A9" s="170">
        <v>5</v>
      </c>
      <c r="B9" s="171" t="s">
        <v>10</v>
      </c>
      <c r="C9" s="172">
        <v>7056</v>
      </c>
      <c r="D9" s="172">
        <v>15873</v>
      </c>
      <c r="E9" s="172">
        <v>0</v>
      </c>
      <c r="F9" s="172">
        <v>0</v>
      </c>
      <c r="G9" s="188">
        <f t="shared" si="0"/>
        <v>22929</v>
      </c>
      <c r="H9" s="174" t="s">
        <v>50</v>
      </c>
      <c r="I9" s="175">
        <v>5</v>
      </c>
    </row>
    <row r="10" spans="1:10" ht="37.5" customHeight="1" x14ac:dyDescent="0.65">
      <c r="A10" s="177">
        <v>6</v>
      </c>
      <c r="B10" s="178" t="s">
        <v>11</v>
      </c>
      <c r="C10" s="179">
        <v>0</v>
      </c>
      <c r="D10" s="179">
        <v>0</v>
      </c>
      <c r="E10" s="179">
        <v>0</v>
      </c>
      <c r="F10" s="179">
        <v>31668259</v>
      </c>
      <c r="G10" s="189">
        <f t="shared" si="0"/>
        <v>31668259</v>
      </c>
      <c r="H10" s="181" t="s">
        <v>51</v>
      </c>
      <c r="I10" s="182">
        <v>6</v>
      </c>
    </row>
    <row r="11" spans="1:10" ht="37.5" customHeight="1" x14ac:dyDescent="0.65">
      <c r="A11" s="170">
        <v>7</v>
      </c>
      <c r="B11" s="171" t="s">
        <v>190</v>
      </c>
      <c r="C11" s="172">
        <v>3056739</v>
      </c>
      <c r="D11" s="172">
        <v>1835392</v>
      </c>
      <c r="E11" s="172">
        <v>1304051</v>
      </c>
      <c r="F11" s="172">
        <v>274821</v>
      </c>
      <c r="G11" s="188">
        <f t="shared" si="0"/>
        <v>6471003</v>
      </c>
      <c r="H11" s="174" t="s">
        <v>52</v>
      </c>
      <c r="I11" s="175">
        <v>7</v>
      </c>
    </row>
    <row r="12" spans="1:10" ht="37.5" customHeight="1" x14ac:dyDescent="0.65">
      <c r="A12" s="177">
        <v>8</v>
      </c>
      <c r="B12" s="178" t="s">
        <v>44</v>
      </c>
      <c r="C12" s="179">
        <v>1969395</v>
      </c>
      <c r="D12" s="179">
        <v>2543573</v>
      </c>
      <c r="E12" s="179">
        <v>1458046</v>
      </c>
      <c r="F12" s="179">
        <v>794906</v>
      </c>
      <c r="G12" s="189">
        <f t="shared" si="0"/>
        <v>6765920</v>
      </c>
      <c r="H12" s="181" t="s">
        <v>53</v>
      </c>
      <c r="I12" s="182">
        <v>8</v>
      </c>
    </row>
    <row r="13" spans="1:10" ht="37.5" customHeight="1" x14ac:dyDescent="0.65">
      <c r="A13" s="170">
        <v>9</v>
      </c>
      <c r="B13" s="171" t="s">
        <v>13</v>
      </c>
      <c r="C13" s="172">
        <v>203715</v>
      </c>
      <c r="D13" s="172">
        <v>389783</v>
      </c>
      <c r="E13" s="172">
        <v>0</v>
      </c>
      <c r="F13" s="172">
        <v>0</v>
      </c>
      <c r="G13" s="188">
        <f t="shared" si="0"/>
        <v>593498</v>
      </c>
      <c r="H13" s="174" t="s">
        <v>54</v>
      </c>
      <c r="I13" s="175">
        <v>9</v>
      </c>
    </row>
    <row r="14" spans="1:10" ht="37.5" customHeight="1" x14ac:dyDescent="0.65">
      <c r="A14" s="177">
        <v>10</v>
      </c>
      <c r="B14" s="178" t="s">
        <v>14</v>
      </c>
      <c r="C14" s="179">
        <v>631851</v>
      </c>
      <c r="D14" s="179">
        <v>2207588</v>
      </c>
      <c r="E14" s="179">
        <v>833569</v>
      </c>
      <c r="F14" s="179">
        <v>0</v>
      </c>
      <c r="G14" s="189">
        <f t="shared" si="0"/>
        <v>3673008</v>
      </c>
      <c r="H14" s="181" t="s">
        <v>55</v>
      </c>
      <c r="I14" s="182">
        <v>10</v>
      </c>
    </row>
    <row r="15" spans="1:10" ht="37.5" customHeight="1" x14ac:dyDescent="0.65">
      <c r="A15" s="170">
        <v>11</v>
      </c>
      <c r="B15" s="171" t="s">
        <v>15</v>
      </c>
      <c r="C15" s="172">
        <v>194978</v>
      </c>
      <c r="D15" s="172">
        <v>268957</v>
      </c>
      <c r="E15" s="172">
        <v>294078</v>
      </c>
      <c r="F15" s="172">
        <v>0</v>
      </c>
      <c r="G15" s="188">
        <f t="shared" si="0"/>
        <v>758013</v>
      </c>
      <c r="H15" s="174" t="s">
        <v>56</v>
      </c>
      <c r="I15" s="175">
        <v>11</v>
      </c>
    </row>
    <row r="16" spans="1:10" ht="37.5" customHeight="1" x14ac:dyDescent="0.65">
      <c r="A16" s="185" t="s">
        <v>16</v>
      </c>
      <c r="B16" s="185"/>
      <c r="C16" s="191">
        <f>SUM(C5:C15)</f>
        <v>28462009</v>
      </c>
      <c r="D16" s="191">
        <f>SUM(D5:D15)</f>
        <v>33166494</v>
      </c>
      <c r="E16" s="191">
        <f>SUM(E5:E15)</f>
        <v>13942803</v>
      </c>
      <c r="F16" s="191">
        <f>SUM(F5:F15)</f>
        <v>39198937</v>
      </c>
      <c r="G16" s="191">
        <f t="shared" si="0"/>
        <v>114770243</v>
      </c>
      <c r="H16" s="169" t="s">
        <v>57</v>
      </c>
      <c r="I16" s="169"/>
    </row>
    <row r="17" spans="1:9" ht="21.6" x14ac:dyDescent="0.65">
      <c r="A17" s="166" t="s">
        <v>183</v>
      </c>
      <c r="B17" s="166"/>
      <c r="C17" s="166"/>
      <c r="D17" s="166"/>
      <c r="E17" s="166"/>
      <c r="F17" s="166"/>
      <c r="G17" s="166"/>
      <c r="H17" s="166"/>
      <c r="I17" s="166"/>
    </row>
  </sheetData>
  <mergeCells count="7">
    <mergeCell ref="A16:B16"/>
    <mergeCell ref="H16:I16"/>
    <mergeCell ref="B1:H1"/>
    <mergeCell ref="B2:H2"/>
    <mergeCell ref="B3:H3"/>
    <mergeCell ref="A4:B4"/>
    <mergeCell ref="H4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view="pageBreakPreview" zoomScale="60" zoomScaleNormal="100" workbookViewId="0">
      <selection activeCell="D9" sqref="D9"/>
    </sheetView>
  </sheetViews>
  <sheetFormatPr defaultColWidth="8.77734375" defaultRowHeight="21.6" x14ac:dyDescent="0.65"/>
  <cols>
    <col min="1" max="1" width="4.6640625" style="78" customWidth="1"/>
    <col min="2" max="2" width="25.6640625" style="78" customWidth="1"/>
    <col min="3" max="6" width="16.44140625" style="78" customWidth="1"/>
    <col min="7" max="7" width="25.6640625" style="78" customWidth="1"/>
    <col min="8" max="8" width="4.6640625" style="78" customWidth="1"/>
    <col min="9" max="9" width="9.88671875" style="78" bestFit="1" customWidth="1"/>
    <col min="10" max="10" width="15.33203125" style="78" customWidth="1"/>
    <col min="11" max="11" width="16.44140625" style="78" customWidth="1"/>
    <col min="12" max="13" width="8.77734375" style="78"/>
    <col min="14" max="15" width="13.109375" style="78" customWidth="1"/>
    <col min="16" max="16384" width="8.77734375" style="78"/>
  </cols>
  <sheetData>
    <row r="1" spans="1:16" x14ac:dyDescent="0.65">
      <c r="A1" s="166"/>
      <c r="B1" s="142" t="s">
        <v>40</v>
      </c>
      <c r="C1" s="142"/>
      <c r="D1" s="142"/>
      <c r="E1" s="142"/>
      <c r="F1" s="142"/>
      <c r="G1" s="142"/>
      <c r="H1" s="166"/>
      <c r="I1" s="128"/>
      <c r="J1" s="128"/>
      <c r="K1" s="128"/>
      <c r="L1" s="128"/>
      <c r="M1" s="128"/>
      <c r="N1" s="128"/>
      <c r="O1" s="128"/>
      <c r="P1" s="128"/>
    </row>
    <row r="2" spans="1:16" ht="23.4" x14ac:dyDescent="0.65">
      <c r="A2" s="166"/>
      <c r="B2" s="165" t="s">
        <v>40</v>
      </c>
      <c r="C2" s="165"/>
      <c r="D2" s="165"/>
      <c r="E2" s="165"/>
      <c r="F2" s="165"/>
      <c r="G2" s="165"/>
      <c r="H2" s="166"/>
      <c r="I2" s="117"/>
      <c r="J2" s="117"/>
      <c r="K2" s="117"/>
      <c r="L2" s="117"/>
      <c r="M2" s="117"/>
      <c r="N2" s="117"/>
      <c r="O2" s="117"/>
      <c r="P2" s="117"/>
    </row>
    <row r="3" spans="1:16" ht="22.5" customHeight="1" x14ac:dyDescent="0.65">
      <c r="A3" s="166"/>
      <c r="B3" s="165" t="s">
        <v>39</v>
      </c>
      <c r="C3" s="165"/>
      <c r="D3" s="165"/>
      <c r="E3" s="165"/>
      <c r="F3" s="165"/>
      <c r="G3" s="165"/>
      <c r="H3" s="166"/>
      <c r="I3" s="128"/>
      <c r="J3" s="128"/>
      <c r="K3" s="128"/>
      <c r="L3" s="128"/>
      <c r="M3" s="128"/>
      <c r="N3" s="128"/>
      <c r="O3" s="128"/>
      <c r="P3" s="128"/>
    </row>
    <row r="4" spans="1:16" ht="23.4" x14ac:dyDescent="0.65">
      <c r="A4" s="166"/>
      <c r="B4" s="165" t="s">
        <v>30</v>
      </c>
      <c r="C4" s="165"/>
      <c r="D4" s="165"/>
      <c r="E4" s="165"/>
      <c r="F4" s="165"/>
      <c r="G4" s="165"/>
      <c r="H4" s="166"/>
      <c r="I4" s="128"/>
      <c r="J4" s="128"/>
      <c r="K4" s="128"/>
      <c r="L4" s="128"/>
      <c r="M4" s="128"/>
      <c r="N4" s="128"/>
      <c r="O4" s="128"/>
      <c r="P4" s="128"/>
    </row>
    <row r="5" spans="1:16" s="98" customFormat="1" ht="37.5" customHeight="1" x14ac:dyDescent="0.65">
      <c r="A5" s="167" t="s">
        <v>0</v>
      </c>
      <c r="B5" s="167"/>
      <c r="C5" s="192" t="s">
        <v>58</v>
      </c>
      <c r="D5" s="192" t="s">
        <v>59</v>
      </c>
      <c r="E5" s="192"/>
      <c r="F5" s="192"/>
      <c r="G5" s="197" t="s">
        <v>45</v>
      </c>
      <c r="H5" s="197"/>
    </row>
    <row r="6" spans="1:16" s="98" customFormat="1" ht="37.5" customHeight="1" x14ac:dyDescent="0.65">
      <c r="A6" s="167"/>
      <c r="B6" s="167"/>
      <c r="C6" s="192"/>
      <c r="D6" s="193" t="s">
        <v>41</v>
      </c>
      <c r="E6" s="193" t="s">
        <v>42</v>
      </c>
      <c r="F6" s="193" t="s">
        <v>43</v>
      </c>
      <c r="G6" s="197"/>
      <c r="H6" s="197"/>
    </row>
    <row r="7" spans="1:16" s="98" customFormat="1" ht="37.5" customHeight="1" x14ac:dyDescent="0.65">
      <c r="A7" s="170">
        <v>1</v>
      </c>
      <c r="B7" s="171" t="s">
        <v>6</v>
      </c>
      <c r="C7" s="172">
        <v>8686408</v>
      </c>
      <c r="D7" s="172">
        <v>19086222</v>
      </c>
      <c r="E7" s="172">
        <v>890827</v>
      </c>
      <c r="F7" s="188">
        <f>SUM(D7:E7)</f>
        <v>19977049</v>
      </c>
      <c r="G7" s="174" t="s">
        <v>46</v>
      </c>
      <c r="H7" s="175">
        <v>1</v>
      </c>
      <c r="J7" s="100"/>
    </row>
    <row r="8" spans="1:16" s="98" customFormat="1" ht="37.5" customHeight="1" x14ac:dyDescent="0.65">
      <c r="A8" s="177">
        <v>2</v>
      </c>
      <c r="B8" s="178" t="s">
        <v>7</v>
      </c>
      <c r="C8" s="179">
        <v>21884833</v>
      </c>
      <c r="D8" s="179">
        <v>35573275</v>
      </c>
      <c r="E8" s="179">
        <v>5042939</v>
      </c>
      <c r="F8" s="189">
        <f t="shared" ref="F8:F18" si="0">SUM(D8:E8)</f>
        <v>40616214</v>
      </c>
      <c r="G8" s="181" t="s">
        <v>47</v>
      </c>
      <c r="H8" s="182">
        <v>2</v>
      </c>
      <c r="J8" s="100"/>
    </row>
    <row r="9" spans="1:16" s="98" customFormat="1" ht="37.5" customHeight="1" x14ac:dyDescent="0.65">
      <c r="A9" s="170">
        <v>3</v>
      </c>
      <c r="B9" s="171" t="s">
        <v>8</v>
      </c>
      <c r="C9" s="172">
        <v>129936</v>
      </c>
      <c r="D9" s="172">
        <v>217236</v>
      </c>
      <c r="E9" s="190">
        <v>0</v>
      </c>
      <c r="F9" s="188">
        <f t="shared" si="0"/>
        <v>217236</v>
      </c>
      <c r="G9" s="174" t="s">
        <v>48</v>
      </c>
      <c r="H9" s="175">
        <v>3</v>
      </c>
      <c r="J9" s="100"/>
    </row>
    <row r="10" spans="1:16" s="98" customFormat="1" ht="37.5" customHeight="1" x14ac:dyDescent="0.65">
      <c r="A10" s="177">
        <v>4</v>
      </c>
      <c r="B10" s="178" t="s">
        <v>9</v>
      </c>
      <c r="C10" s="179">
        <v>2208553</v>
      </c>
      <c r="D10" s="179">
        <v>3830709</v>
      </c>
      <c r="E10" s="179">
        <v>176405</v>
      </c>
      <c r="F10" s="189">
        <f t="shared" si="0"/>
        <v>4007114</v>
      </c>
      <c r="G10" s="181" t="s">
        <v>49</v>
      </c>
      <c r="H10" s="182">
        <v>4</v>
      </c>
      <c r="J10" s="100"/>
    </row>
    <row r="11" spans="1:16" s="98" customFormat="1" ht="37.5" customHeight="1" x14ac:dyDescent="0.65">
      <c r="A11" s="170">
        <v>5</v>
      </c>
      <c r="B11" s="171" t="s">
        <v>10</v>
      </c>
      <c r="C11" s="172">
        <v>8028</v>
      </c>
      <c r="D11" s="172">
        <v>22929</v>
      </c>
      <c r="E11" s="172">
        <v>0</v>
      </c>
      <c r="F11" s="188">
        <f t="shared" si="0"/>
        <v>22929</v>
      </c>
      <c r="G11" s="174" t="s">
        <v>50</v>
      </c>
      <c r="H11" s="175">
        <v>5</v>
      </c>
      <c r="J11" s="100"/>
    </row>
    <row r="12" spans="1:16" s="98" customFormat="1" ht="37.5" customHeight="1" x14ac:dyDescent="0.65">
      <c r="A12" s="177">
        <v>6</v>
      </c>
      <c r="B12" s="178" t="s">
        <v>11</v>
      </c>
      <c r="C12" s="179">
        <v>14412583</v>
      </c>
      <c r="D12" s="179">
        <v>27002910</v>
      </c>
      <c r="E12" s="179">
        <v>4665349</v>
      </c>
      <c r="F12" s="189">
        <f t="shared" si="0"/>
        <v>31668259</v>
      </c>
      <c r="G12" s="181" t="s">
        <v>51</v>
      </c>
      <c r="H12" s="182">
        <v>6</v>
      </c>
      <c r="J12" s="100"/>
    </row>
    <row r="13" spans="1:16" s="98" customFormat="1" ht="37.5" customHeight="1" x14ac:dyDescent="0.65">
      <c r="A13" s="170">
        <v>7</v>
      </c>
      <c r="B13" s="171" t="s">
        <v>190</v>
      </c>
      <c r="C13" s="172">
        <v>2691003</v>
      </c>
      <c r="D13" s="172">
        <v>5514349</v>
      </c>
      <c r="E13" s="172">
        <v>956654</v>
      </c>
      <c r="F13" s="188">
        <f t="shared" si="0"/>
        <v>6471003</v>
      </c>
      <c r="G13" s="174" t="s">
        <v>52</v>
      </c>
      <c r="H13" s="175">
        <v>7</v>
      </c>
      <c r="J13" s="100"/>
    </row>
    <row r="14" spans="1:16" s="98" customFormat="1" ht="37.5" customHeight="1" x14ac:dyDescent="0.65">
      <c r="A14" s="177">
        <v>8</v>
      </c>
      <c r="B14" s="178" t="s">
        <v>44</v>
      </c>
      <c r="C14" s="179">
        <v>3951360</v>
      </c>
      <c r="D14" s="179">
        <v>6515726</v>
      </c>
      <c r="E14" s="179">
        <v>250194</v>
      </c>
      <c r="F14" s="189">
        <f t="shared" si="0"/>
        <v>6765920</v>
      </c>
      <c r="G14" s="181" t="s">
        <v>53</v>
      </c>
      <c r="H14" s="182">
        <v>8</v>
      </c>
      <c r="J14" s="100"/>
    </row>
    <row r="15" spans="1:16" s="98" customFormat="1" ht="37.5" customHeight="1" x14ac:dyDescent="0.65">
      <c r="A15" s="170">
        <v>9</v>
      </c>
      <c r="B15" s="171" t="s">
        <v>13</v>
      </c>
      <c r="C15" s="172">
        <v>383498</v>
      </c>
      <c r="D15" s="172">
        <v>579373</v>
      </c>
      <c r="E15" s="172">
        <v>14125</v>
      </c>
      <c r="F15" s="188">
        <f t="shared" si="0"/>
        <v>593498</v>
      </c>
      <c r="G15" s="174" t="s">
        <v>54</v>
      </c>
      <c r="H15" s="175">
        <v>9</v>
      </c>
      <c r="J15" s="100"/>
    </row>
    <row r="16" spans="1:16" s="98" customFormat="1" ht="37.5" customHeight="1" x14ac:dyDescent="0.65">
      <c r="A16" s="177">
        <v>10</v>
      </c>
      <c r="B16" s="178" t="s">
        <v>14</v>
      </c>
      <c r="C16" s="179">
        <v>920067</v>
      </c>
      <c r="D16" s="179">
        <v>3500480</v>
      </c>
      <c r="E16" s="179">
        <v>172528</v>
      </c>
      <c r="F16" s="189">
        <f t="shared" si="0"/>
        <v>3673008</v>
      </c>
      <c r="G16" s="181" t="s">
        <v>55</v>
      </c>
      <c r="H16" s="182">
        <v>10</v>
      </c>
      <c r="J16" s="100"/>
    </row>
    <row r="17" spans="1:11" s="98" customFormat="1" ht="37.5" customHeight="1" x14ac:dyDescent="0.65">
      <c r="A17" s="170">
        <v>11</v>
      </c>
      <c r="B17" s="171" t="s">
        <v>15</v>
      </c>
      <c r="C17" s="172">
        <v>299769</v>
      </c>
      <c r="D17" s="172">
        <v>747247</v>
      </c>
      <c r="E17" s="172">
        <v>10766</v>
      </c>
      <c r="F17" s="188">
        <f t="shared" si="0"/>
        <v>758013</v>
      </c>
      <c r="G17" s="174" t="s">
        <v>56</v>
      </c>
      <c r="H17" s="175">
        <v>11</v>
      </c>
      <c r="J17" s="100"/>
    </row>
    <row r="18" spans="1:11" s="98" customFormat="1" ht="37.5" customHeight="1" x14ac:dyDescent="0.65">
      <c r="A18" s="185" t="s">
        <v>16</v>
      </c>
      <c r="B18" s="185"/>
      <c r="C18" s="191">
        <f>SUM(C7:C17)</f>
        <v>55576038</v>
      </c>
      <c r="D18" s="191">
        <f>SUM(D7:D17)</f>
        <v>102590456</v>
      </c>
      <c r="E18" s="191">
        <f>SUM(E7:E17)</f>
        <v>12179787</v>
      </c>
      <c r="F18" s="191">
        <f t="shared" si="0"/>
        <v>114770243</v>
      </c>
      <c r="G18" s="169" t="s">
        <v>57</v>
      </c>
      <c r="H18" s="169"/>
      <c r="J18" s="100"/>
      <c r="K18" s="100"/>
    </row>
    <row r="19" spans="1:11" x14ac:dyDescent="0.65">
      <c r="A19" s="166" t="s">
        <v>183</v>
      </c>
      <c r="B19" s="166"/>
      <c r="C19" s="166"/>
      <c r="D19" s="166"/>
      <c r="E19" s="166"/>
      <c r="F19" s="166"/>
      <c r="G19" s="166"/>
      <c r="H19" s="166"/>
    </row>
    <row r="20" spans="1:11" x14ac:dyDescent="0.65">
      <c r="F20" s="85"/>
    </row>
  </sheetData>
  <mergeCells count="13">
    <mergeCell ref="I1:P1"/>
    <mergeCell ref="I3:P3"/>
    <mergeCell ref="I4:P4"/>
    <mergeCell ref="A18:B18"/>
    <mergeCell ref="G18:H18"/>
    <mergeCell ref="B1:G1"/>
    <mergeCell ref="B3:G3"/>
    <mergeCell ref="B4:G4"/>
    <mergeCell ref="A5:B6"/>
    <mergeCell ref="G5:H6"/>
    <mergeCell ref="C5:C6"/>
    <mergeCell ref="D5:F5"/>
    <mergeCell ref="B2:G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rightToLeft="1" view="pageBreakPreview" topLeftCell="A4" zoomScale="60" zoomScaleNormal="70" workbookViewId="0">
      <selection activeCell="D22" sqref="D22"/>
    </sheetView>
  </sheetViews>
  <sheetFormatPr defaultColWidth="9" defaultRowHeight="21.6" x14ac:dyDescent="0.65"/>
  <cols>
    <col min="1" max="1" width="9.21875" style="78" bestFit="1" customWidth="1"/>
    <col min="2" max="2" width="22" style="78" bestFit="1" customWidth="1"/>
    <col min="3" max="3" width="13.5546875" style="78" bestFit="1" customWidth="1"/>
    <col min="4" max="4" width="14.33203125" style="78" bestFit="1" customWidth="1"/>
    <col min="5" max="5" width="12.44140625" style="78" bestFit="1" customWidth="1"/>
    <col min="6" max="6" width="14" style="78" bestFit="1" customWidth="1"/>
    <col min="7" max="7" width="14.21875" style="78" bestFit="1" customWidth="1"/>
    <col min="8" max="8" width="18.6640625" style="78" customWidth="1"/>
    <col min="9" max="9" width="9.21875" style="78" bestFit="1" customWidth="1"/>
    <col min="10" max="16384" width="9" style="78"/>
  </cols>
  <sheetData>
    <row r="1" spans="1:9" ht="23.4" x14ac:dyDescent="0.65">
      <c r="A1" s="166"/>
      <c r="B1" s="165" t="s">
        <v>112</v>
      </c>
      <c r="C1" s="165"/>
      <c r="D1" s="165"/>
      <c r="E1" s="165"/>
      <c r="F1" s="165"/>
      <c r="G1" s="165"/>
      <c r="H1" s="165"/>
      <c r="I1" s="166"/>
    </row>
    <row r="2" spans="1:9" ht="23.4" x14ac:dyDescent="0.65">
      <c r="A2" s="166"/>
      <c r="B2" s="165" t="s">
        <v>193</v>
      </c>
      <c r="C2" s="165"/>
      <c r="D2" s="165"/>
      <c r="E2" s="165"/>
      <c r="F2" s="165"/>
      <c r="G2" s="165"/>
      <c r="H2" s="165"/>
      <c r="I2" s="166"/>
    </row>
    <row r="3" spans="1:9" ht="23.4" x14ac:dyDescent="0.65">
      <c r="A3" s="166"/>
      <c r="B3" s="165" t="s">
        <v>30</v>
      </c>
      <c r="C3" s="165"/>
      <c r="D3" s="165"/>
      <c r="E3" s="165"/>
      <c r="F3" s="165"/>
      <c r="G3" s="165"/>
      <c r="H3" s="165"/>
      <c r="I3" s="166"/>
    </row>
    <row r="4" spans="1:9" s="98" customFormat="1" ht="37.5" customHeight="1" x14ac:dyDescent="0.65">
      <c r="A4" s="167" t="s">
        <v>0</v>
      </c>
      <c r="B4" s="167"/>
      <c r="C4" s="168" t="s">
        <v>1</v>
      </c>
      <c r="D4" s="168" t="s">
        <v>2</v>
      </c>
      <c r="E4" s="168" t="s">
        <v>3</v>
      </c>
      <c r="F4" s="168" t="s">
        <v>4</v>
      </c>
      <c r="G4" s="168" t="s">
        <v>5</v>
      </c>
      <c r="H4" s="169" t="s">
        <v>45</v>
      </c>
      <c r="I4" s="169"/>
    </row>
    <row r="5" spans="1:9" s="98" customFormat="1" ht="37.5" customHeight="1" x14ac:dyDescent="0.65">
      <c r="A5" s="170">
        <v>1</v>
      </c>
      <c r="B5" s="171" t="s">
        <v>6</v>
      </c>
      <c r="C5" s="172">
        <v>1744719</v>
      </c>
      <c r="D5" s="172">
        <v>2383655</v>
      </c>
      <c r="E5" s="172">
        <v>2829685</v>
      </c>
      <c r="F5" s="172">
        <v>1336385</v>
      </c>
      <c r="G5" s="188">
        <f t="shared" ref="G5:G16" si="0">SUM(C5:F5)</f>
        <v>8294444</v>
      </c>
      <c r="H5" s="174" t="s">
        <v>46</v>
      </c>
      <c r="I5" s="175">
        <v>1</v>
      </c>
    </row>
    <row r="6" spans="1:9" s="98" customFormat="1" ht="37.5" customHeight="1" x14ac:dyDescent="0.65">
      <c r="A6" s="177">
        <v>2</v>
      </c>
      <c r="B6" s="178" t="s">
        <v>7</v>
      </c>
      <c r="C6" s="189">
        <v>4496309</v>
      </c>
      <c r="D6" s="189">
        <v>6307686</v>
      </c>
      <c r="E6" s="189">
        <v>472283</v>
      </c>
      <c r="F6" s="189">
        <v>423170</v>
      </c>
      <c r="G6" s="189">
        <f t="shared" si="0"/>
        <v>11699448</v>
      </c>
      <c r="H6" s="181" t="s">
        <v>47</v>
      </c>
      <c r="I6" s="182">
        <v>2</v>
      </c>
    </row>
    <row r="7" spans="1:9" s="98" customFormat="1" ht="37.5" customHeight="1" x14ac:dyDescent="0.65">
      <c r="A7" s="170">
        <v>3</v>
      </c>
      <c r="B7" s="171" t="s">
        <v>8</v>
      </c>
      <c r="C7" s="172">
        <v>0</v>
      </c>
      <c r="D7" s="172">
        <v>0</v>
      </c>
      <c r="E7" s="172">
        <v>0</v>
      </c>
      <c r="F7" s="172">
        <v>5611</v>
      </c>
      <c r="G7" s="188">
        <f t="shared" si="0"/>
        <v>5611</v>
      </c>
      <c r="H7" s="174" t="s">
        <v>48</v>
      </c>
      <c r="I7" s="175">
        <v>3</v>
      </c>
    </row>
    <row r="8" spans="1:9" s="98" customFormat="1" ht="37.5" customHeight="1" x14ac:dyDescent="0.65">
      <c r="A8" s="177">
        <v>4</v>
      </c>
      <c r="B8" s="178" t="s">
        <v>9</v>
      </c>
      <c r="C8" s="189">
        <v>107328</v>
      </c>
      <c r="D8" s="189">
        <v>172164</v>
      </c>
      <c r="E8" s="189">
        <v>136751</v>
      </c>
      <c r="F8" s="189">
        <v>82430</v>
      </c>
      <c r="G8" s="189">
        <f t="shared" si="0"/>
        <v>498673</v>
      </c>
      <c r="H8" s="181" t="s">
        <v>49</v>
      </c>
      <c r="I8" s="182">
        <v>4</v>
      </c>
    </row>
    <row r="9" spans="1:9" s="98" customFormat="1" ht="37.5" customHeight="1" x14ac:dyDescent="0.65">
      <c r="A9" s="170">
        <v>5</v>
      </c>
      <c r="B9" s="171" t="s">
        <v>10</v>
      </c>
      <c r="C9" s="172">
        <v>2911</v>
      </c>
      <c r="D9" s="172">
        <v>3583</v>
      </c>
      <c r="E9" s="172">
        <v>0</v>
      </c>
      <c r="F9" s="172">
        <v>0</v>
      </c>
      <c r="G9" s="188">
        <f t="shared" si="0"/>
        <v>6494</v>
      </c>
      <c r="H9" s="174" t="s">
        <v>50</v>
      </c>
      <c r="I9" s="175">
        <v>5</v>
      </c>
    </row>
    <row r="10" spans="1:9" s="98" customFormat="1" ht="37.5" customHeight="1" x14ac:dyDescent="0.65">
      <c r="A10" s="177">
        <v>6</v>
      </c>
      <c r="B10" s="178" t="s">
        <v>11</v>
      </c>
      <c r="C10" s="189">
        <v>0</v>
      </c>
      <c r="D10" s="189">
        <v>0</v>
      </c>
      <c r="E10" s="189">
        <v>0</v>
      </c>
      <c r="F10" s="189">
        <v>13838603</v>
      </c>
      <c r="G10" s="189">
        <f t="shared" si="0"/>
        <v>13838603</v>
      </c>
      <c r="H10" s="181" t="s">
        <v>51</v>
      </c>
      <c r="I10" s="182">
        <v>6</v>
      </c>
    </row>
    <row r="11" spans="1:9" s="98" customFormat="1" ht="37.5" customHeight="1" x14ac:dyDescent="0.65">
      <c r="A11" s="170">
        <v>7</v>
      </c>
      <c r="B11" s="171" t="s">
        <v>190</v>
      </c>
      <c r="C11" s="172">
        <v>1418490</v>
      </c>
      <c r="D11" s="172">
        <v>937336</v>
      </c>
      <c r="E11" s="172">
        <v>685922</v>
      </c>
      <c r="F11" s="172">
        <v>145985</v>
      </c>
      <c r="G11" s="188">
        <f t="shared" si="0"/>
        <v>3187733</v>
      </c>
      <c r="H11" s="174" t="s">
        <v>52</v>
      </c>
      <c r="I11" s="175">
        <v>7</v>
      </c>
    </row>
    <row r="12" spans="1:9" s="98" customFormat="1" ht="37.5" customHeight="1" x14ac:dyDescent="0.65">
      <c r="A12" s="177">
        <v>8</v>
      </c>
      <c r="B12" s="178" t="s">
        <v>44</v>
      </c>
      <c r="C12" s="189">
        <v>464548</v>
      </c>
      <c r="D12" s="189">
        <v>361076</v>
      </c>
      <c r="E12" s="189">
        <v>466664</v>
      </c>
      <c r="F12" s="189">
        <v>149822</v>
      </c>
      <c r="G12" s="189">
        <f t="shared" si="0"/>
        <v>1442110</v>
      </c>
      <c r="H12" s="181" t="s">
        <v>53</v>
      </c>
      <c r="I12" s="182">
        <v>8</v>
      </c>
    </row>
    <row r="13" spans="1:9" s="98" customFormat="1" ht="37.5" customHeight="1" x14ac:dyDescent="0.65">
      <c r="A13" s="170">
        <v>9</v>
      </c>
      <c r="B13" s="171" t="s">
        <v>13</v>
      </c>
      <c r="C13" s="172">
        <v>87199</v>
      </c>
      <c r="D13" s="172">
        <v>68175</v>
      </c>
      <c r="E13" s="172">
        <v>0</v>
      </c>
      <c r="F13" s="172">
        <v>0</v>
      </c>
      <c r="G13" s="188">
        <f t="shared" si="0"/>
        <v>155374</v>
      </c>
      <c r="H13" s="174" t="s">
        <v>54</v>
      </c>
      <c r="I13" s="175">
        <v>9</v>
      </c>
    </row>
    <row r="14" spans="1:9" s="98" customFormat="1" ht="37.5" customHeight="1" x14ac:dyDescent="0.65">
      <c r="A14" s="177">
        <v>10</v>
      </c>
      <c r="B14" s="178" t="s">
        <v>14</v>
      </c>
      <c r="C14" s="189">
        <v>406533</v>
      </c>
      <c r="D14" s="189">
        <v>1410467</v>
      </c>
      <c r="E14" s="189">
        <v>421885</v>
      </c>
      <c r="F14" s="189">
        <v>0</v>
      </c>
      <c r="G14" s="189">
        <f t="shared" si="0"/>
        <v>2238885</v>
      </c>
      <c r="H14" s="181" t="s">
        <v>55</v>
      </c>
      <c r="I14" s="182">
        <v>10</v>
      </c>
    </row>
    <row r="15" spans="1:9" s="98" customFormat="1" ht="37.5" customHeight="1" x14ac:dyDescent="0.65">
      <c r="A15" s="170">
        <v>11</v>
      </c>
      <c r="B15" s="171" t="s">
        <v>15</v>
      </c>
      <c r="C15" s="172">
        <v>74137</v>
      </c>
      <c r="D15" s="172">
        <v>132869</v>
      </c>
      <c r="E15" s="172">
        <v>133196</v>
      </c>
      <c r="F15" s="172">
        <v>0</v>
      </c>
      <c r="G15" s="188">
        <f t="shared" si="0"/>
        <v>340202</v>
      </c>
      <c r="H15" s="174" t="s">
        <v>56</v>
      </c>
      <c r="I15" s="175">
        <v>11</v>
      </c>
    </row>
    <row r="16" spans="1:9" s="98" customFormat="1" ht="37.5" customHeight="1" x14ac:dyDescent="0.65">
      <c r="A16" s="185" t="s">
        <v>16</v>
      </c>
      <c r="B16" s="185"/>
      <c r="C16" s="191">
        <f>SUM(C5:C15)</f>
        <v>8802174</v>
      </c>
      <c r="D16" s="191">
        <f>SUM(D5:D15)</f>
        <v>11777011</v>
      </c>
      <c r="E16" s="191">
        <f>SUM(E5:E15)</f>
        <v>5146386</v>
      </c>
      <c r="F16" s="191">
        <f>SUM(F5:F15)</f>
        <v>15982006</v>
      </c>
      <c r="G16" s="191">
        <f t="shared" si="0"/>
        <v>41707577</v>
      </c>
      <c r="H16" s="169" t="s">
        <v>57</v>
      </c>
      <c r="I16" s="169"/>
    </row>
    <row r="17" spans="1:9" x14ac:dyDescent="0.65">
      <c r="A17" s="166" t="s">
        <v>183</v>
      </c>
      <c r="B17" s="166"/>
      <c r="C17" s="166"/>
      <c r="D17" s="166"/>
      <c r="E17" s="166"/>
      <c r="F17" s="166"/>
      <c r="G17" s="166"/>
      <c r="H17" s="166"/>
      <c r="I17" s="166"/>
    </row>
  </sheetData>
  <mergeCells count="7">
    <mergeCell ref="A16:B16"/>
    <mergeCell ref="H16:I16"/>
    <mergeCell ref="B1:H1"/>
    <mergeCell ref="B2:H2"/>
    <mergeCell ref="B3:H3"/>
    <mergeCell ref="A4:B4"/>
    <mergeCell ref="H4:I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rightToLeft="1" view="pageBreakPreview" zoomScale="90" zoomScaleNormal="100" zoomScaleSheetLayoutView="90" workbookViewId="0">
      <selection activeCell="B13" sqref="B13"/>
    </sheetView>
  </sheetViews>
  <sheetFormatPr defaultColWidth="8.77734375" defaultRowHeight="21.6" x14ac:dyDescent="0.65"/>
  <cols>
    <col min="1" max="1" width="4.6640625" style="78" customWidth="1"/>
    <col min="2" max="2" width="25.6640625" style="78" customWidth="1"/>
    <col min="3" max="6" width="12.6640625" style="78" customWidth="1"/>
    <col min="7" max="7" width="25.6640625" style="78" customWidth="1"/>
    <col min="8" max="8" width="4.6640625" style="78" customWidth="1"/>
    <col min="9" max="16384" width="8.77734375" style="78"/>
  </cols>
  <sheetData>
    <row r="1" spans="1:8" ht="23.4" x14ac:dyDescent="0.65">
      <c r="A1" s="166"/>
      <c r="B1" s="165" t="s">
        <v>114</v>
      </c>
      <c r="C1" s="165"/>
      <c r="D1" s="165"/>
      <c r="E1" s="165"/>
      <c r="F1" s="165"/>
      <c r="G1" s="165"/>
      <c r="H1" s="165"/>
    </row>
    <row r="2" spans="1:8" ht="23.4" x14ac:dyDescent="0.65">
      <c r="A2" s="166"/>
      <c r="B2" s="165" t="s">
        <v>113</v>
      </c>
      <c r="C2" s="165"/>
      <c r="D2" s="165"/>
      <c r="E2" s="165"/>
      <c r="F2" s="165"/>
      <c r="G2" s="165"/>
      <c r="H2" s="165"/>
    </row>
    <row r="3" spans="1:8" s="98" customFormat="1" ht="37.5" customHeight="1" x14ac:dyDescent="0.65">
      <c r="A3" s="198" t="s">
        <v>102</v>
      </c>
      <c r="B3" s="198"/>
      <c r="C3" s="199" t="s">
        <v>103</v>
      </c>
      <c r="D3" s="199" t="s">
        <v>104</v>
      </c>
      <c r="E3" s="199" t="s">
        <v>105</v>
      </c>
      <c r="F3" s="199" t="s">
        <v>5</v>
      </c>
      <c r="G3" s="197" t="s">
        <v>76</v>
      </c>
      <c r="H3" s="197"/>
    </row>
    <row r="4" spans="1:8" s="98" customFormat="1" ht="37.5" customHeight="1" x14ac:dyDescent="0.65">
      <c r="A4" s="200">
        <v>1</v>
      </c>
      <c r="B4" s="200" t="s">
        <v>106</v>
      </c>
      <c r="C4" s="201">
        <v>7.1458064172405064E-2</v>
      </c>
      <c r="D4" s="201">
        <v>0.11066509942860188</v>
      </c>
      <c r="E4" s="201">
        <v>0.13153811318744257</v>
      </c>
      <c r="F4" s="201">
        <v>0.31366127678844952</v>
      </c>
      <c r="G4" s="202" t="s">
        <v>107</v>
      </c>
      <c r="H4" s="175">
        <v>1</v>
      </c>
    </row>
    <row r="5" spans="1:8" s="98" customFormat="1" ht="37.5" customHeight="1" x14ac:dyDescent="0.65">
      <c r="A5" s="203">
        <v>2</v>
      </c>
      <c r="B5" s="203" t="s">
        <v>108</v>
      </c>
      <c r="C5" s="204">
        <v>0.1417190559277561</v>
      </c>
      <c r="D5" s="204">
        <v>0.26657753832629633</v>
      </c>
      <c r="E5" s="204">
        <v>0.27804212895749808</v>
      </c>
      <c r="F5" s="204">
        <v>0.68633872321155054</v>
      </c>
      <c r="G5" s="205" t="s">
        <v>109</v>
      </c>
      <c r="H5" s="206">
        <v>2</v>
      </c>
    </row>
    <row r="6" spans="1:8" s="98" customFormat="1" ht="37.5" customHeight="1" x14ac:dyDescent="0.65">
      <c r="A6" s="197" t="s">
        <v>110</v>
      </c>
      <c r="B6" s="197"/>
      <c r="C6" s="207">
        <v>0.21317712010016115</v>
      </c>
      <c r="D6" s="207">
        <v>0.37724263775489819</v>
      </c>
      <c r="E6" s="207">
        <v>0.40958024214494065</v>
      </c>
      <c r="F6" s="208">
        <v>1</v>
      </c>
      <c r="G6" s="197" t="s">
        <v>111</v>
      </c>
      <c r="H6" s="197"/>
    </row>
    <row r="7" spans="1:8" x14ac:dyDescent="0.65">
      <c r="A7" s="166" t="s">
        <v>183</v>
      </c>
      <c r="B7" s="166"/>
      <c r="C7" s="166"/>
      <c r="D7" s="166"/>
      <c r="E7" s="166"/>
      <c r="F7" s="166"/>
      <c r="G7" s="166"/>
      <c r="H7" s="166"/>
    </row>
  </sheetData>
  <mergeCells count="6">
    <mergeCell ref="B1:H1"/>
    <mergeCell ref="B2:H2"/>
    <mergeCell ref="A3:B3"/>
    <mergeCell ref="G3:H3"/>
    <mergeCell ref="A6:B6"/>
    <mergeCell ref="G6:H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rightToLeft="1" view="pageBreakPreview" zoomScale="90" zoomScaleNormal="100" zoomScaleSheetLayoutView="90" workbookViewId="0">
      <selection activeCell="B3" sqref="B3:B4"/>
    </sheetView>
  </sheetViews>
  <sheetFormatPr defaultColWidth="8.77734375" defaultRowHeight="21.6" x14ac:dyDescent="0.65"/>
  <cols>
    <col min="1" max="1" width="3.6640625" style="78" customWidth="1"/>
    <col min="2" max="2" width="20.33203125" style="78" bestFit="1" customWidth="1"/>
    <col min="3" max="14" width="6.6640625" style="78" customWidth="1"/>
    <col min="15" max="15" width="7.109375" style="78" customWidth="1"/>
    <col min="16" max="16" width="18.6640625" style="78" customWidth="1"/>
    <col min="17" max="17" width="3.6640625" style="78" customWidth="1"/>
    <col min="18" max="16384" width="8.77734375" style="78"/>
  </cols>
  <sheetData>
    <row r="1" spans="1:17" x14ac:dyDescent="0.65">
      <c r="A1" s="86"/>
      <c r="B1" s="209" t="s">
        <v>195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86"/>
    </row>
    <row r="2" spans="1:17" x14ac:dyDescent="0.65">
      <c r="A2" s="86"/>
      <c r="B2" s="210" t="s">
        <v>196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86"/>
    </row>
    <row r="3" spans="1:17" s="98" customFormat="1" ht="46.8" x14ac:dyDescent="0.65">
      <c r="A3" s="211"/>
      <c r="B3" s="212" t="s">
        <v>203</v>
      </c>
      <c r="C3" s="213" t="s">
        <v>63</v>
      </c>
      <c r="D3" s="213" t="s">
        <v>64</v>
      </c>
      <c r="E3" s="213" t="s">
        <v>65</v>
      </c>
      <c r="F3" s="213" t="s">
        <v>66</v>
      </c>
      <c r="G3" s="213" t="s">
        <v>67</v>
      </c>
      <c r="H3" s="213" t="s">
        <v>68</v>
      </c>
      <c r="I3" s="213" t="s">
        <v>69</v>
      </c>
      <c r="J3" s="213" t="s">
        <v>70</v>
      </c>
      <c r="K3" s="213" t="s">
        <v>71</v>
      </c>
      <c r="L3" s="213" t="s">
        <v>72</v>
      </c>
      <c r="M3" s="213" t="s">
        <v>73</v>
      </c>
      <c r="N3" s="213" t="s">
        <v>74</v>
      </c>
      <c r="O3" s="213" t="s">
        <v>75</v>
      </c>
      <c r="P3" s="214" t="s">
        <v>76</v>
      </c>
      <c r="Q3" s="214"/>
    </row>
    <row r="4" spans="1:17" s="98" customFormat="1" x14ac:dyDescent="0.65">
      <c r="A4" s="211"/>
      <c r="B4" s="212"/>
      <c r="C4" s="213" t="s">
        <v>77</v>
      </c>
      <c r="D4" s="213" t="s">
        <v>78</v>
      </c>
      <c r="E4" s="213" t="s">
        <v>79</v>
      </c>
      <c r="F4" s="213" t="s">
        <v>80</v>
      </c>
      <c r="G4" s="213" t="s">
        <v>81</v>
      </c>
      <c r="H4" s="213" t="s">
        <v>82</v>
      </c>
      <c r="I4" s="213" t="s">
        <v>83</v>
      </c>
      <c r="J4" s="213" t="s">
        <v>84</v>
      </c>
      <c r="K4" s="213" t="s">
        <v>85</v>
      </c>
      <c r="L4" s="215" t="s">
        <v>86</v>
      </c>
      <c r="M4" s="215" t="s">
        <v>87</v>
      </c>
      <c r="N4" s="215" t="s">
        <v>88</v>
      </c>
      <c r="O4" s="216" t="s">
        <v>89</v>
      </c>
      <c r="P4" s="214"/>
      <c r="Q4" s="214"/>
    </row>
    <row r="5" spans="1:17" s="98" customFormat="1" x14ac:dyDescent="0.65">
      <c r="A5" s="217">
        <v>1</v>
      </c>
      <c r="B5" s="218" t="s">
        <v>90</v>
      </c>
      <c r="C5" s="219">
        <v>255.71351785238477</v>
      </c>
      <c r="D5" s="219">
        <v>261.479270825014</v>
      </c>
      <c r="E5" s="219">
        <v>261.41917051492129</v>
      </c>
      <c r="F5" s="219">
        <v>267.62802949758532</v>
      </c>
      <c r="G5" s="219">
        <v>274.7103821708821</v>
      </c>
      <c r="H5" s="219">
        <v>289.26935256981312</v>
      </c>
      <c r="I5" s="219">
        <v>285.3460491832908</v>
      </c>
      <c r="J5" s="219">
        <v>282.83846011110859</v>
      </c>
      <c r="K5" s="219">
        <v>279.45162613451242</v>
      </c>
      <c r="L5" s="219">
        <v>271.16126067604955</v>
      </c>
      <c r="M5" s="219">
        <v>259.03899852452969</v>
      </c>
      <c r="N5" s="219">
        <v>255.59024463324988</v>
      </c>
      <c r="O5" s="219">
        <v>270.94559111505777</v>
      </c>
      <c r="P5" s="220" t="s">
        <v>91</v>
      </c>
      <c r="Q5" s="48">
        <v>1</v>
      </c>
    </row>
    <row r="6" spans="1:17" s="98" customFormat="1" x14ac:dyDescent="0.65">
      <c r="A6" s="221">
        <v>2</v>
      </c>
      <c r="B6" s="222" t="s">
        <v>92</v>
      </c>
      <c r="C6" s="219">
        <v>272.48643597222701</v>
      </c>
      <c r="D6" s="219">
        <v>272.03961787331394</v>
      </c>
      <c r="E6" s="219">
        <v>275.22658328926218</v>
      </c>
      <c r="F6" s="219">
        <v>285.28549468883421</v>
      </c>
      <c r="G6" s="219">
        <v>289.59682867894293</v>
      </c>
      <c r="H6" s="219">
        <v>290.09722068125188</v>
      </c>
      <c r="I6" s="219">
        <v>290.50239362475639</v>
      </c>
      <c r="J6" s="219">
        <v>292.64609735055603</v>
      </c>
      <c r="K6" s="219">
        <v>292.37660592710489</v>
      </c>
      <c r="L6" s="219">
        <v>284.45922641823455</v>
      </c>
      <c r="M6" s="219">
        <v>270.2982464551053</v>
      </c>
      <c r="N6" s="219">
        <v>268.95045664062189</v>
      </c>
      <c r="O6" s="219">
        <v>282.49988314603991</v>
      </c>
      <c r="P6" s="223" t="s">
        <v>93</v>
      </c>
      <c r="Q6" s="224">
        <v>2</v>
      </c>
    </row>
    <row r="7" spans="1:17" s="98" customFormat="1" x14ac:dyDescent="0.65">
      <c r="A7" s="214" t="s">
        <v>96</v>
      </c>
      <c r="B7" s="214"/>
      <c r="C7" s="225">
        <v>267.46860124806648</v>
      </c>
      <c r="D7" s="225">
        <v>268.9812496048653</v>
      </c>
      <c r="E7" s="225">
        <v>271.13035280903017</v>
      </c>
      <c r="F7" s="225">
        <v>280.08457341215717</v>
      </c>
      <c r="G7" s="225">
        <v>285.12748099781271</v>
      </c>
      <c r="H7" s="225">
        <v>289.84667901418396</v>
      </c>
      <c r="I7" s="225">
        <v>288.95411211434617</v>
      </c>
      <c r="J7" s="225">
        <v>289.72945496562443</v>
      </c>
      <c r="K7" s="225">
        <v>288.61179011416743</v>
      </c>
      <c r="L7" s="225">
        <v>280.43206259652749</v>
      </c>
      <c r="M7" s="225">
        <v>266.82760587615502</v>
      </c>
      <c r="N7" s="225">
        <v>264.9692086196182</v>
      </c>
      <c r="O7" s="225">
        <v>279.05212117198249</v>
      </c>
      <c r="P7" s="214" t="s">
        <v>97</v>
      </c>
      <c r="Q7" s="214"/>
    </row>
    <row r="8" spans="1:17" x14ac:dyDescent="0.65">
      <c r="A8" s="86" t="s">
        <v>183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</sheetData>
  <mergeCells count="6">
    <mergeCell ref="A7:B7"/>
    <mergeCell ref="P7:Q7"/>
    <mergeCell ref="B2:P2"/>
    <mergeCell ref="B1:P1"/>
    <mergeCell ref="B3:B4"/>
    <mergeCell ref="P3:Q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rightToLeft="1" view="pageBreakPreview" zoomScale="60" zoomScaleNormal="100" workbookViewId="0">
      <selection sqref="A1:Q1"/>
    </sheetView>
  </sheetViews>
  <sheetFormatPr defaultColWidth="8.77734375" defaultRowHeight="21.6" x14ac:dyDescent="0.65"/>
  <cols>
    <col min="1" max="1" width="3.6640625" style="78" customWidth="1"/>
    <col min="2" max="2" width="18.6640625" style="78" customWidth="1"/>
    <col min="3" max="14" width="6.6640625" style="78" customWidth="1"/>
    <col min="15" max="15" width="8.77734375" style="78" bestFit="1" customWidth="1"/>
    <col min="16" max="16" width="18.6640625" style="78" customWidth="1"/>
    <col min="17" max="17" width="3.6640625" style="78" customWidth="1"/>
    <col min="18" max="16384" width="8.77734375" style="78"/>
  </cols>
  <sheetData>
    <row r="1" spans="1:17" x14ac:dyDescent="0.65">
      <c r="A1" s="227" t="s">
        <v>115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x14ac:dyDescent="0.65">
      <c r="A2" s="228"/>
      <c r="B2" s="227" t="s">
        <v>197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8"/>
    </row>
    <row r="3" spans="1:17" ht="28.8" x14ac:dyDescent="0.65">
      <c r="A3" s="229"/>
      <c r="B3" s="230" t="s">
        <v>62</v>
      </c>
      <c r="C3" s="231" t="s">
        <v>63</v>
      </c>
      <c r="D3" s="231" t="s">
        <v>64</v>
      </c>
      <c r="E3" s="231" t="s">
        <v>65</v>
      </c>
      <c r="F3" s="231" t="s">
        <v>66</v>
      </c>
      <c r="G3" s="231" t="s">
        <v>67</v>
      </c>
      <c r="H3" s="231" t="s">
        <v>68</v>
      </c>
      <c r="I3" s="231" t="s">
        <v>69</v>
      </c>
      <c r="J3" s="231" t="s">
        <v>70</v>
      </c>
      <c r="K3" s="231" t="s">
        <v>71</v>
      </c>
      <c r="L3" s="231" t="s">
        <v>72</v>
      </c>
      <c r="M3" s="231" t="s">
        <v>73</v>
      </c>
      <c r="N3" s="231" t="s">
        <v>74</v>
      </c>
      <c r="O3" s="231" t="s">
        <v>75</v>
      </c>
      <c r="P3" s="232" t="s">
        <v>76</v>
      </c>
      <c r="Q3" s="232"/>
    </row>
    <row r="4" spans="1:17" x14ac:dyDescent="0.65">
      <c r="A4" s="229"/>
      <c r="B4" s="230"/>
      <c r="C4" s="231" t="s">
        <v>77</v>
      </c>
      <c r="D4" s="231" t="s">
        <v>78</v>
      </c>
      <c r="E4" s="231" t="s">
        <v>79</v>
      </c>
      <c r="F4" s="231" t="s">
        <v>80</v>
      </c>
      <c r="G4" s="231" t="s">
        <v>81</v>
      </c>
      <c r="H4" s="231" t="s">
        <v>82</v>
      </c>
      <c r="I4" s="231" t="s">
        <v>83</v>
      </c>
      <c r="J4" s="231" t="s">
        <v>84</v>
      </c>
      <c r="K4" s="231" t="s">
        <v>85</v>
      </c>
      <c r="L4" s="233" t="s">
        <v>86</v>
      </c>
      <c r="M4" s="233" t="s">
        <v>87</v>
      </c>
      <c r="N4" s="233" t="s">
        <v>88</v>
      </c>
      <c r="O4" s="234" t="s">
        <v>89</v>
      </c>
      <c r="P4" s="232"/>
      <c r="Q4" s="232"/>
    </row>
    <row r="5" spans="1:17" x14ac:dyDescent="0.65">
      <c r="A5" s="235">
        <v>1</v>
      </c>
      <c r="B5" s="236" t="s">
        <v>90</v>
      </c>
      <c r="C5" s="237">
        <v>0.46523159310520085</v>
      </c>
      <c r="D5" s="237">
        <v>0.4655021779945101</v>
      </c>
      <c r="E5" s="237">
        <v>0.49933984193398417</v>
      </c>
      <c r="F5" s="237">
        <v>0.50370017913121357</v>
      </c>
      <c r="G5" s="237">
        <v>0.5232094423045961</v>
      </c>
      <c r="H5" s="237">
        <v>0.53586959830969794</v>
      </c>
      <c r="I5" s="237">
        <v>0.53905641075604049</v>
      </c>
      <c r="J5" s="237">
        <v>0.54141500243546026</v>
      </c>
      <c r="K5" s="237">
        <v>0.53484189366641155</v>
      </c>
      <c r="L5" s="237">
        <v>0.51658246490557591</v>
      </c>
      <c r="M5" s="237">
        <v>0.50617706550490116</v>
      </c>
      <c r="N5" s="237">
        <v>0.46652874334457844</v>
      </c>
      <c r="O5" s="237">
        <v>0.50825759635226808</v>
      </c>
      <c r="P5" s="238" t="s">
        <v>91</v>
      </c>
      <c r="Q5" s="239">
        <v>1</v>
      </c>
    </row>
    <row r="6" spans="1:17" x14ac:dyDescent="0.65">
      <c r="A6" s="240">
        <v>2</v>
      </c>
      <c r="B6" s="241" t="s">
        <v>92</v>
      </c>
      <c r="C6" s="237">
        <v>0.46780889230132366</v>
      </c>
      <c r="D6" s="237">
        <v>0.4902853740384413</v>
      </c>
      <c r="E6" s="237">
        <v>0.5064971367830553</v>
      </c>
      <c r="F6" s="237">
        <v>0.51440176312397567</v>
      </c>
      <c r="G6" s="237">
        <v>0.5244228914360034</v>
      </c>
      <c r="H6" s="237">
        <v>0.53993731439133141</v>
      </c>
      <c r="I6" s="237">
        <v>0.54925505063951696</v>
      </c>
      <c r="J6" s="237">
        <v>0.55508841227797856</v>
      </c>
      <c r="K6" s="237">
        <v>0.55084288547337101</v>
      </c>
      <c r="L6" s="237">
        <v>0.50461447145712091</v>
      </c>
      <c r="M6" s="237">
        <v>0.48293343776129039</v>
      </c>
      <c r="N6" s="237">
        <v>0.46849767685263849</v>
      </c>
      <c r="O6" s="237">
        <v>0.51289496677769975</v>
      </c>
      <c r="P6" s="242" t="s">
        <v>93</v>
      </c>
      <c r="Q6" s="243">
        <v>2</v>
      </c>
    </row>
    <row r="7" spans="1:17" x14ac:dyDescent="0.65">
      <c r="A7" s="232" t="s">
        <v>94</v>
      </c>
      <c r="B7" s="232"/>
      <c r="C7" s="244">
        <v>0.46703487142678446</v>
      </c>
      <c r="D7" s="244">
        <v>0.48284060939443063</v>
      </c>
      <c r="E7" s="244">
        <v>0.50435247446336573</v>
      </c>
      <c r="F7" s="244">
        <v>0.51120271310478693</v>
      </c>
      <c r="G7" s="244">
        <v>0.52405798758520872</v>
      </c>
      <c r="H7" s="244">
        <v>0.53869978044517097</v>
      </c>
      <c r="I7" s="244">
        <v>0.54615242117742946</v>
      </c>
      <c r="J7" s="244">
        <v>0.55095053180953435</v>
      </c>
      <c r="K7" s="244">
        <v>0.54608411357142306</v>
      </c>
      <c r="L7" s="244">
        <v>0.50817991253408457</v>
      </c>
      <c r="M7" s="244">
        <v>0.48986738011202974</v>
      </c>
      <c r="N7" s="244">
        <v>0.4679092125488023</v>
      </c>
      <c r="O7" s="244">
        <v>0.51150235685809631</v>
      </c>
      <c r="P7" s="232" t="s">
        <v>95</v>
      </c>
      <c r="Q7" s="232"/>
    </row>
    <row r="8" spans="1:17" x14ac:dyDescent="0.65">
      <c r="A8" s="245" t="s">
        <v>183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</row>
    <row r="11" spans="1:17" x14ac:dyDescent="0.65">
      <c r="A11" s="246" t="s">
        <v>115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</row>
    <row r="12" spans="1:17" x14ac:dyDescent="0.65">
      <c r="A12" s="228"/>
      <c r="B12" s="247" t="s">
        <v>199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28"/>
    </row>
    <row r="13" spans="1:17" ht="28.8" x14ac:dyDescent="0.65">
      <c r="A13" s="229"/>
      <c r="B13" s="230" t="s">
        <v>200</v>
      </c>
      <c r="C13" s="231" t="s">
        <v>63</v>
      </c>
      <c r="D13" s="231" t="s">
        <v>64</v>
      </c>
      <c r="E13" s="231" t="s">
        <v>65</v>
      </c>
      <c r="F13" s="231" t="s">
        <v>66</v>
      </c>
      <c r="G13" s="231" t="s">
        <v>67</v>
      </c>
      <c r="H13" s="231" t="s">
        <v>68</v>
      </c>
      <c r="I13" s="231" t="s">
        <v>69</v>
      </c>
      <c r="J13" s="231" t="s">
        <v>70</v>
      </c>
      <c r="K13" s="231" t="s">
        <v>71</v>
      </c>
      <c r="L13" s="231" t="s">
        <v>72</v>
      </c>
      <c r="M13" s="231" t="s">
        <v>73</v>
      </c>
      <c r="N13" s="231" t="s">
        <v>74</v>
      </c>
      <c r="O13" s="231" t="s">
        <v>75</v>
      </c>
      <c r="P13" s="232" t="s">
        <v>76</v>
      </c>
      <c r="Q13" s="232"/>
    </row>
    <row r="14" spans="1:17" x14ac:dyDescent="0.65">
      <c r="A14" s="229"/>
      <c r="B14" s="230"/>
      <c r="C14" s="231" t="s">
        <v>77</v>
      </c>
      <c r="D14" s="231" t="s">
        <v>78</v>
      </c>
      <c r="E14" s="231" t="s">
        <v>79</v>
      </c>
      <c r="F14" s="231" t="s">
        <v>80</v>
      </c>
      <c r="G14" s="231" t="s">
        <v>81</v>
      </c>
      <c r="H14" s="231" t="s">
        <v>82</v>
      </c>
      <c r="I14" s="231" t="s">
        <v>83</v>
      </c>
      <c r="J14" s="231" t="s">
        <v>84</v>
      </c>
      <c r="K14" s="231" t="s">
        <v>85</v>
      </c>
      <c r="L14" s="233" t="s">
        <v>86</v>
      </c>
      <c r="M14" s="233" t="s">
        <v>87</v>
      </c>
      <c r="N14" s="233" t="s">
        <v>88</v>
      </c>
      <c r="O14" s="234" t="s">
        <v>89</v>
      </c>
      <c r="P14" s="232"/>
      <c r="Q14" s="232"/>
    </row>
    <row r="15" spans="1:17" x14ac:dyDescent="0.65">
      <c r="A15" s="235">
        <v>1</v>
      </c>
      <c r="B15" s="236" t="s">
        <v>90</v>
      </c>
      <c r="C15" s="248">
        <v>2</v>
      </c>
      <c r="D15" s="248">
        <v>2</v>
      </c>
      <c r="E15" s="248">
        <v>2</v>
      </c>
      <c r="F15" s="248">
        <v>2.5</v>
      </c>
      <c r="G15" s="248">
        <v>3.5</v>
      </c>
      <c r="H15" s="248">
        <v>4</v>
      </c>
      <c r="I15" s="248">
        <v>4</v>
      </c>
      <c r="J15" s="248">
        <v>4</v>
      </c>
      <c r="K15" s="248">
        <v>3.5</v>
      </c>
      <c r="L15" s="248">
        <v>2.5</v>
      </c>
      <c r="M15" s="248">
        <v>2.5</v>
      </c>
      <c r="N15" s="248">
        <v>2</v>
      </c>
      <c r="O15" s="248">
        <v>2.9410375159939441</v>
      </c>
      <c r="P15" s="238" t="s">
        <v>91</v>
      </c>
      <c r="Q15" s="239">
        <v>1</v>
      </c>
    </row>
    <row r="16" spans="1:17" x14ac:dyDescent="0.65">
      <c r="A16" s="240">
        <v>2</v>
      </c>
      <c r="B16" s="241" t="s">
        <v>92</v>
      </c>
      <c r="C16" s="249">
        <v>2</v>
      </c>
      <c r="D16" s="249">
        <v>2</v>
      </c>
      <c r="E16" s="249">
        <v>2.5</v>
      </c>
      <c r="F16" s="249">
        <v>2.5</v>
      </c>
      <c r="G16" s="249">
        <v>3</v>
      </c>
      <c r="H16" s="249">
        <v>4</v>
      </c>
      <c r="I16" s="249">
        <v>4</v>
      </c>
      <c r="J16" s="249">
        <v>3.5</v>
      </c>
      <c r="K16" s="249">
        <v>3.5</v>
      </c>
      <c r="L16" s="249">
        <v>3.5</v>
      </c>
      <c r="M16" s="249">
        <v>2</v>
      </c>
      <c r="N16" s="249">
        <v>2</v>
      </c>
      <c r="O16" s="249">
        <v>2.9051900015162548</v>
      </c>
      <c r="P16" s="242" t="s">
        <v>93</v>
      </c>
      <c r="Q16" s="243">
        <v>2</v>
      </c>
    </row>
    <row r="17" spans="1:17" x14ac:dyDescent="0.65">
      <c r="A17" s="232" t="s">
        <v>96</v>
      </c>
      <c r="B17" s="232"/>
      <c r="C17" s="250">
        <v>2</v>
      </c>
      <c r="D17" s="250">
        <v>2</v>
      </c>
      <c r="E17" s="250">
        <v>2.3100792819913942</v>
      </c>
      <c r="F17" s="250">
        <v>2.5</v>
      </c>
      <c r="G17" s="250">
        <v>3.1980726323560082</v>
      </c>
      <c r="H17" s="250">
        <v>4</v>
      </c>
      <c r="I17" s="250">
        <v>4</v>
      </c>
      <c r="J17" s="250">
        <v>3.7004171588511379</v>
      </c>
      <c r="K17" s="250">
        <v>3.5</v>
      </c>
      <c r="L17" s="250">
        <v>3.0914507375319809</v>
      </c>
      <c r="M17" s="250">
        <v>2.1820907858965435</v>
      </c>
      <c r="N17" s="250">
        <v>2</v>
      </c>
      <c r="O17" s="250">
        <v>2.9192738709749908</v>
      </c>
      <c r="P17" s="232" t="s">
        <v>97</v>
      </c>
      <c r="Q17" s="232"/>
    </row>
    <row r="18" spans="1:17" x14ac:dyDescent="0.65">
      <c r="A18" s="245" t="s">
        <v>183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</row>
  </sheetData>
  <mergeCells count="12">
    <mergeCell ref="A11:Q11"/>
    <mergeCell ref="B12:P12"/>
    <mergeCell ref="P13:Q14"/>
    <mergeCell ref="A17:B17"/>
    <mergeCell ref="P17:Q17"/>
    <mergeCell ref="B13:B14"/>
    <mergeCell ref="B2:P2"/>
    <mergeCell ref="A1:Q1"/>
    <mergeCell ref="B3:B4"/>
    <mergeCell ref="P3:Q4"/>
    <mergeCell ref="A7:B7"/>
    <mergeCell ref="P7:Q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view="pageBreakPreview" zoomScale="80" zoomScaleNormal="100" zoomScaleSheetLayoutView="80" workbookViewId="0">
      <selection activeCell="B12" sqref="B12:R12"/>
    </sheetView>
  </sheetViews>
  <sheetFormatPr defaultColWidth="8.77734375" defaultRowHeight="21.6" x14ac:dyDescent="0.65"/>
  <cols>
    <col min="1" max="1" width="3.6640625" style="78" customWidth="1"/>
    <col min="2" max="2" width="19.6640625" style="78" customWidth="1"/>
    <col min="3" max="14" width="6.6640625" style="78" customWidth="1"/>
    <col min="15" max="15" width="7.6640625" style="78" customWidth="1"/>
    <col min="16" max="16" width="20.6640625" style="78" customWidth="1"/>
    <col min="17" max="17" width="6.33203125" style="78" customWidth="1"/>
    <col min="18" max="18" width="10.109375" style="78" customWidth="1"/>
    <col min="19" max="16384" width="8.77734375" style="78"/>
  </cols>
  <sheetData>
    <row r="1" spans="1:18" x14ac:dyDescent="0.65">
      <c r="A1" s="227" t="s">
        <v>116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8" x14ac:dyDescent="0.65">
      <c r="A2" s="228"/>
      <c r="B2" s="247" t="s">
        <v>198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28"/>
    </row>
    <row r="3" spans="1:18" ht="28.8" x14ac:dyDescent="0.65">
      <c r="A3" s="229"/>
      <c r="B3" s="230" t="s">
        <v>100</v>
      </c>
      <c r="C3" s="231" t="s">
        <v>63</v>
      </c>
      <c r="D3" s="231" t="s">
        <v>64</v>
      </c>
      <c r="E3" s="231" t="s">
        <v>65</v>
      </c>
      <c r="F3" s="231" t="s">
        <v>66</v>
      </c>
      <c r="G3" s="231" t="s">
        <v>67</v>
      </c>
      <c r="H3" s="231" t="s">
        <v>68</v>
      </c>
      <c r="I3" s="231" t="s">
        <v>69</v>
      </c>
      <c r="J3" s="231" t="s">
        <v>70</v>
      </c>
      <c r="K3" s="231" t="s">
        <v>71</v>
      </c>
      <c r="L3" s="231" t="s">
        <v>72</v>
      </c>
      <c r="M3" s="231" t="s">
        <v>73</v>
      </c>
      <c r="N3" s="231" t="s">
        <v>74</v>
      </c>
      <c r="O3" s="231" t="s">
        <v>75</v>
      </c>
      <c r="P3" s="232" t="s">
        <v>76</v>
      </c>
      <c r="Q3" s="232"/>
    </row>
    <row r="4" spans="1:18" x14ac:dyDescent="0.65">
      <c r="A4" s="229"/>
      <c r="B4" s="230"/>
      <c r="C4" s="231" t="s">
        <v>77</v>
      </c>
      <c r="D4" s="231" t="s">
        <v>78</v>
      </c>
      <c r="E4" s="231" t="s">
        <v>79</v>
      </c>
      <c r="F4" s="231" t="s">
        <v>80</v>
      </c>
      <c r="G4" s="231" t="s">
        <v>81</v>
      </c>
      <c r="H4" s="231" t="s">
        <v>82</v>
      </c>
      <c r="I4" s="231" t="s">
        <v>83</v>
      </c>
      <c r="J4" s="231" t="s">
        <v>84</v>
      </c>
      <c r="K4" s="231" t="s">
        <v>85</v>
      </c>
      <c r="L4" s="233" t="s">
        <v>86</v>
      </c>
      <c r="M4" s="233" t="s">
        <v>87</v>
      </c>
      <c r="N4" s="233" t="s">
        <v>88</v>
      </c>
      <c r="O4" s="234" t="s">
        <v>89</v>
      </c>
      <c r="P4" s="232"/>
      <c r="Q4" s="232"/>
    </row>
    <row r="5" spans="1:18" x14ac:dyDescent="0.65">
      <c r="A5" s="235">
        <v>1</v>
      </c>
      <c r="B5" s="236" t="s">
        <v>90</v>
      </c>
      <c r="C5" s="248">
        <v>118.96600728900017</v>
      </c>
      <c r="D5" s="248">
        <v>121.71917006946036</v>
      </c>
      <c r="E5" s="248">
        <v>130.53700728343406</v>
      </c>
      <c r="F5" s="248">
        <v>134.80428639846744</v>
      </c>
      <c r="G5" s="248">
        <v>143.73106585090969</v>
      </c>
      <c r="H5" s="248">
        <v>155.01065176489215</v>
      </c>
      <c r="I5" s="248">
        <v>153.81761709616134</v>
      </c>
      <c r="J5" s="248">
        <v>153.1329855698977</v>
      </c>
      <c r="K5" s="248">
        <v>149.46243690994069</v>
      </c>
      <c r="L5" s="248">
        <v>140.07715242693712</v>
      </c>
      <c r="M5" s="248">
        <v>131.11960012447489</v>
      </c>
      <c r="N5" s="248">
        <v>119.24019563988345</v>
      </c>
      <c r="O5" s="248">
        <v>137.7101548823837</v>
      </c>
      <c r="P5" s="238" t="s">
        <v>91</v>
      </c>
      <c r="Q5" s="239">
        <v>1</v>
      </c>
    </row>
    <row r="6" spans="1:18" x14ac:dyDescent="0.65">
      <c r="A6" s="240">
        <v>2</v>
      </c>
      <c r="B6" s="241" t="s">
        <v>92</v>
      </c>
      <c r="C6" s="249">
        <v>127.47157777930309</v>
      </c>
      <c r="D6" s="249">
        <v>133.3770458022924</v>
      </c>
      <c r="E6" s="249">
        <v>139.4014764025944</v>
      </c>
      <c r="F6" s="249">
        <v>146.75136146163189</v>
      </c>
      <c r="G6" s="249">
        <v>151.87120624650817</v>
      </c>
      <c r="H6" s="249">
        <v>156.63431424702455</v>
      </c>
      <c r="I6" s="249">
        <v>159.55990692126647</v>
      </c>
      <c r="J6" s="249">
        <v>162.44445753766686</v>
      </c>
      <c r="K6" s="249">
        <v>161.05357325379714</v>
      </c>
      <c r="L6" s="249">
        <v>143.54224219013889</v>
      </c>
      <c r="M6" s="249">
        <v>130.53606138141254</v>
      </c>
      <c r="N6" s="249">
        <v>126.00266412458765</v>
      </c>
      <c r="O6" s="249">
        <v>144.8927681808922</v>
      </c>
      <c r="P6" s="242" t="s">
        <v>93</v>
      </c>
      <c r="Q6" s="243">
        <v>2</v>
      </c>
    </row>
    <row r="7" spans="1:18" x14ac:dyDescent="0.65">
      <c r="A7" s="232" t="s">
        <v>96</v>
      </c>
      <c r="B7" s="232"/>
      <c r="C7" s="250">
        <v>124.9171637945926</v>
      </c>
      <c r="D7" s="250">
        <v>129.87507047488862</v>
      </c>
      <c r="E7" s="250">
        <v>136.7452643413597</v>
      </c>
      <c r="F7" s="250">
        <v>143.17999382709164</v>
      </c>
      <c r="G7" s="250">
        <v>149.42333389695358</v>
      </c>
      <c r="H7" s="250">
        <v>156.14034234770281</v>
      </c>
      <c r="I7" s="250">
        <v>157.81298794042459</v>
      </c>
      <c r="J7" s="250">
        <v>159.62659729419732</v>
      </c>
      <c r="K7" s="250">
        <v>157.6063135707567</v>
      </c>
      <c r="L7" s="250">
        <v>142.50994104205625</v>
      </c>
      <c r="M7" s="250">
        <v>130.71014023211728</v>
      </c>
      <c r="N7" s="250">
        <v>123.98153375488488</v>
      </c>
      <c r="O7" s="250">
        <v>142.73581766572011</v>
      </c>
      <c r="P7" s="232" t="s">
        <v>97</v>
      </c>
      <c r="Q7" s="232"/>
    </row>
    <row r="8" spans="1:18" x14ac:dyDescent="0.65">
      <c r="A8" s="245" t="s">
        <v>183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</row>
    <row r="12" spans="1:18" ht="24.6" x14ac:dyDescent="0.6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</row>
    <row r="13" spans="1:18" ht="24" x14ac:dyDescent="0.65">
      <c r="A13" s="101"/>
      <c r="B13" s="101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02"/>
    </row>
    <row r="14" spans="1:18" ht="24" x14ac:dyDescent="0.6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2"/>
    </row>
    <row r="15" spans="1:18" ht="37.5" customHeight="1" x14ac:dyDescent="0.65">
      <c r="A15" s="101"/>
      <c r="B15" s="127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27"/>
      <c r="Q15" s="127"/>
      <c r="R15" s="101"/>
    </row>
    <row r="16" spans="1:18" ht="37.5" customHeight="1" x14ac:dyDescent="0.65">
      <c r="A16" s="101"/>
      <c r="B16" s="127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27"/>
      <c r="Q16" s="127"/>
      <c r="R16" s="101"/>
    </row>
    <row r="17" spans="1:18" ht="37.5" customHeight="1" x14ac:dyDescent="0.65">
      <c r="A17" s="101"/>
      <c r="B17" s="127"/>
      <c r="C17" s="127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ht="37.5" customHeight="1" x14ac:dyDescent="0.65">
      <c r="A18" s="101"/>
      <c r="B18" s="127"/>
      <c r="C18" s="127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ht="37.5" customHeight="1" x14ac:dyDescent="0.65">
      <c r="A19" s="127"/>
      <c r="B19" s="127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27"/>
      <c r="Q19" s="127"/>
      <c r="R19" s="101"/>
    </row>
    <row r="20" spans="1:18" x14ac:dyDescent="0.65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</row>
  </sheetData>
  <mergeCells count="14">
    <mergeCell ref="B12:R12"/>
    <mergeCell ref="C13:Q13"/>
    <mergeCell ref="B15:B16"/>
    <mergeCell ref="P15:Q16"/>
    <mergeCell ref="A19:B19"/>
    <mergeCell ref="P19:Q19"/>
    <mergeCell ref="B17:C17"/>
    <mergeCell ref="B18:C18"/>
    <mergeCell ref="A1:Q1"/>
    <mergeCell ref="B3:B4"/>
    <mergeCell ref="P3:Q4"/>
    <mergeCell ref="A7:B7"/>
    <mergeCell ref="P7:Q7"/>
    <mergeCell ref="B2:P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view="pageBreakPreview" zoomScale="60" zoomScaleNormal="100" workbookViewId="0">
      <selection sqref="A1:D1"/>
    </sheetView>
  </sheetViews>
  <sheetFormatPr defaultColWidth="8.77734375" defaultRowHeight="21.6" x14ac:dyDescent="0.65"/>
  <cols>
    <col min="1" max="1" width="8.77734375" style="78"/>
    <col min="2" max="2" width="40.6640625" style="78" customWidth="1"/>
    <col min="3" max="4" width="12.6640625" style="78" customWidth="1"/>
    <col min="5" max="16384" width="8.77734375" style="78"/>
  </cols>
  <sheetData>
    <row r="1" spans="1:17" ht="23.4" x14ac:dyDescent="0.65">
      <c r="A1" s="226" t="s">
        <v>194</v>
      </c>
      <c r="B1" s="226"/>
      <c r="C1" s="226"/>
      <c r="D1" s="226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23.4" x14ac:dyDescent="0.65">
      <c r="A2" s="165" t="s">
        <v>117</v>
      </c>
      <c r="B2" s="165"/>
      <c r="C2" s="165"/>
      <c r="D2" s="165"/>
    </row>
    <row r="3" spans="1:17" ht="37.5" customHeight="1" x14ac:dyDescent="0.65">
      <c r="A3" s="251" t="s">
        <v>118</v>
      </c>
      <c r="B3" s="251"/>
      <c r="C3" s="252" t="s">
        <v>119</v>
      </c>
      <c r="D3" s="252" t="s">
        <v>120</v>
      </c>
    </row>
    <row r="4" spans="1:17" ht="37.5" customHeight="1" x14ac:dyDescent="0.65">
      <c r="A4" s="253">
        <v>1</v>
      </c>
      <c r="B4" s="254" t="s">
        <v>121</v>
      </c>
      <c r="C4" s="255">
        <v>0.31111111111111112</v>
      </c>
      <c r="D4" s="255">
        <v>0.68888888888888877</v>
      </c>
    </row>
    <row r="5" spans="1:17" ht="37.5" customHeight="1" x14ac:dyDescent="0.65">
      <c r="A5" s="256">
        <v>2</v>
      </c>
      <c r="B5" s="257" t="s">
        <v>122</v>
      </c>
      <c r="C5" s="258">
        <v>0.23251028806584362</v>
      </c>
      <c r="D5" s="258">
        <v>0.76748971193415649</v>
      </c>
    </row>
    <row r="6" spans="1:17" ht="37.5" customHeight="1" x14ac:dyDescent="0.65">
      <c r="A6" s="253">
        <v>3</v>
      </c>
      <c r="B6" s="259" t="s">
        <v>123</v>
      </c>
      <c r="C6" s="255">
        <v>0.22540983606557383</v>
      </c>
      <c r="D6" s="255">
        <v>0.77459016393442626</v>
      </c>
    </row>
    <row r="7" spans="1:17" ht="37.5" customHeight="1" x14ac:dyDescent="0.65">
      <c r="A7" s="256">
        <v>4</v>
      </c>
      <c r="B7" s="260" t="s">
        <v>124</v>
      </c>
      <c r="C7" s="258">
        <v>0.20901639344262296</v>
      </c>
      <c r="D7" s="258">
        <v>0.79098360655737709</v>
      </c>
    </row>
    <row r="8" spans="1:17" ht="37.5" customHeight="1" x14ac:dyDescent="0.65">
      <c r="A8" s="253">
        <v>5</v>
      </c>
      <c r="B8" s="261" t="s">
        <v>125</v>
      </c>
      <c r="C8" s="255">
        <v>0.20404040404040408</v>
      </c>
      <c r="D8" s="255">
        <v>0.79595959595959598</v>
      </c>
    </row>
    <row r="9" spans="1:17" ht="37.5" customHeight="1" x14ac:dyDescent="0.65">
      <c r="A9" s="256">
        <v>6</v>
      </c>
      <c r="B9" s="257" t="s">
        <v>126</v>
      </c>
      <c r="C9" s="258">
        <v>0.2021276595744681</v>
      </c>
      <c r="D9" s="258">
        <v>0.7978723404255319</v>
      </c>
    </row>
    <row r="10" spans="1:17" ht="37.5" customHeight="1" x14ac:dyDescent="0.65">
      <c r="A10" s="253">
        <v>7</v>
      </c>
      <c r="B10" s="261" t="s">
        <v>127</v>
      </c>
      <c r="C10" s="255">
        <v>0.19424460431654678</v>
      </c>
      <c r="D10" s="255">
        <v>0.80575539568345333</v>
      </c>
    </row>
    <row r="11" spans="1:17" ht="37.5" customHeight="1" x14ac:dyDescent="0.65">
      <c r="A11" s="256">
        <v>8</v>
      </c>
      <c r="B11" s="257" t="s">
        <v>128</v>
      </c>
      <c r="C11" s="258">
        <v>0.17608695652173917</v>
      </c>
      <c r="D11" s="258">
        <v>0.82391304347826089</v>
      </c>
    </row>
    <row r="12" spans="1:17" ht="37.5" customHeight="1" x14ac:dyDescent="0.65">
      <c r="A12" s="253">
        <v>9</v>
      </c>
      <c r="B12" s="261" t="s">
        <v>129</v>
      </c>
      <c r="C12" s="255">
        <v>0.15478615071283094</v>
      </c>
      <c r="D12" s="255">
        <v>0.84521384928716914</v>
      </c>
    </row>
    <row r="13" spans="1:17" ht="37.5" customHeight="1" x14ac:dyDescent="0.65">
      <c r="A13" s="256">
        <v>10</v>
      </c>
      <c r="B13" s="257" t="s">
        <v>130</v>
      </c>
      <c r="C13" s="258">
        <v>0.14712153518123669</v>
      </c>
      <c r="D13" s="258">
        <v>0.85287846481876328</v>
      </c>
    </row>
    <row r="14" spans="1:17" ht="37.5" customHeight="1" x14ac:dyDescent="0.65">
      <c r="A14" s="253">
        <v>11</v>
      </c>
      <c r="B14" s="261" t="s">
        <v>131</v>
      </c>
      <c r="C14" s="255">
        <v>0.13771186440677968</v>
      </c>
      <c r="D14" s="255">
        <v>0.86228813559322026</v>
      </c>
    </row>
    <row r="15" spans="1:17" ht="37.5" customHeight="1" x14ac:dyDescent="0.65">
      <c r="A15" s="256">
        <v>12</v>
      </c>
      <c r="B15" s="257" t="s">
        <v>132</v>
      </c>
      <c r="C15" s="258">
        <v>0.13207547169811323</v>
      </c>
      <c r="D15" s="258">
        <v>0.86792452830188682</v>
      </c>
    </row>
    <row r="16" spans="1:17" ht="37.5" customHeight="1" x14ac:dyDescent="0.65">
      <c r="A16" s="253">
        <v>13</v>
      </c>
      <c r="B16" s="261" t="s">
        <v>133</v>
      </c>
      <c r="C16" s="255">
        <v>0.11949685534591195</v>
      </c>
      <c r="D16" s="255">
        <v>0.88050314465408797</v>
      </c>
    </row>
    <row r="17" spans="1:4" ht="37.5" customHeight="1" x14ac:dyDescent="0.65">
      <c r="A17" s="256">
        <v>14</v>
      </c>
      <c r="B17" s="257" t="s">
        <v>134</v>
      </c>
      <c r="C17" s="258">
        <v>0.11451942740286299</v>
      </c>
      <c r="D17" s="258">
        <v>0.88548057259713697</v>
      </c>
    </row>
    <row r="18" spans="1:4" ht="37.5" customHeight="1" x14ac:dyDescent="0.65">
      <c r="A18" s="253">
        <v>15</v>
      </c>
      <c r="B18" s="261" t="s">
        <v>135</v>
      </c>
      <c r="C18" s="255">
        <v>9.5717884130982367E-2</v>
      </c>
      <c r="D18" s="255">
        <v>0.90428211586901763</v>
      </c>
    </row>
    <row r="19" spans="1:4" x14ac:dyDescent="0.65">
      <c r="A19" s="166" t="s">
        <v>183</v>
      </c>
      <c r="B19" s="166"/>
      <c r="C19" s="166"/>
      <c r="D19" s="166"/>
    </row>
  </sheetData>
  <mergeCells count="3">
    <mergeCell ref="A2:D2"/>
    <mergeCell ref="A3:B3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view="pageBreakPreview" zoomScale="60" zoomScaleNormal="80" workbookViewId="0">
      <selection sqref="A1:I1"/>
    </sheetView>
  </sheetViews>
  <sheetFormatPr defaultColWidth="8.77734375" defaultRowHeight="21" x14ac:dyDescent="0.6"/>
  <cols>
    <col min="1" max="1" width="4.6640625" style="166" customWidth="1"/>
    <col min="2" max="2" width="25.6640625" style="166" customWidth="1"/>
    <col min="3" max="7" width="9.6640625" style="166" customWidth="1"/>
    <col min="8" max="8" width="25.6640625" style="166" customWidth="1"/>
    <col min="9" max="9" width="4.6640625" style="166" customWidth="1"/>
    <col min="10" max="10" width="8.77734375" style="166"/>
    <col min="11" max="11" width="13.77734375" style="166" customWidth="1"/>
    <col min="12" max="12" width="8.77734375" style="166" customWidth="1"/>
    <col min="13" max="16384" width="8.77734375" style="166"/>
  </cols>
  <sheetData>
    <row r="1" spans="1:10" ht="23.4" x14ac:dyDescent="0.6">
      <c r="A1" s="165" t="s">
        <v>184</v>
      </c>
      <c r="B1" s="165"/>
      <c r="C1" s="165"/>
      <c r="D1" s="165"/>
      <c r="E1" s="165"/>
      <c r="F1" s="165"/>
      <c r="G1" s="165"/>
      <c r="H1" s="165"/>
      <c r="I1" s="165"/>
    </row>
    <row r="2" spans="1:10" ht="23.4" x14ac:dyDescent="0.6">
      <c r="A2" s="165" t="s">
        <v>17</v>
      </c>
      <c r="B2" s="165"/>
      <c r="C2" s="165"/>
      <c r="D2" s="165"/>
      <c r="E2" s="165"/>
      <c r="F2" s="165"/>
      <c r="G2" s="165"/>
      <c r="H2" s="165"/>
      <c r="I2" s="165"/>
    </row>
    <row r="3" spans="1:10" ht="37.5" customHeight="1" x14ac:dyDescent="0.6">
      <c r="A3" s="167" t="s">
        <v>0</v>
      </c>
      <c r="B3" s="167"/>
      <c r="C3" s="168" t="s">
        <v>1</v>
      </c>
      <c r="D3" s="168" t="s">
        <v>2</v>
      </c>
      <c r="E3" s="168" t="s">
        <v>3</v>
      </c>
      <c r="F3" s="168" t="s">
        <v>4</v>
      </c>
      <c r="G3" s="168" t="s">
        <v>5</v>
      </c>
      <c r="H3" s="169" t="s">
        <v>45</v>
      </c>
      <c r="I3" s="169"/>
    </row>
    <row r="4" spans="1:10" ht="37.5" customHeight="1" x14ac:dyDescent="0.6">
      <c r="A4" s="170">
        <v>1</v>
      </c>
      <c r="B4" s="171" t="s">
        <v>6</v>
      </c>
      <c r="C4" s="172">
        <v>7405</v>
      </c>
      <c r="D4" s="172">
        <v>1010</v>
      </c>
      <c r="E4" s="172">
        <v>258</v>
      </c>
      <c r="F4" s="173">
        <v>53</v>
      </c>
      <c r="G4" s="172">
        <f t="shared" ref="G4:G15" si="0">SUM(C4:F4)</f>
        <v>8726</v>
      </c>
      <c r="H4" s="174" t="s">
        <v>46</v>
      </c>
      <c r="I4" s="175">
        <v>1</v>
      </c>
      <c r="J4" s="176"/>
    </row>
    <row r="5" spans="1:10" ht="37.5" customHeight="1" x14ac:dyDescent="0.6">
      <c r="A5" s="177">
        <v>2</v>
      </c>
      <c r="B5" s="178" t="s">
        <v>7</v>
      </c>
      <c r="C5" s="179">
        <v>43540</v>
      </c>
      <c r="D5" s="179">
        <v>7648</v>
      </c>
      <c r="E5" s="180">
        <v>166</v>
      </c>
      <c r="F5" s="180">
        <v>35</v>
      </c>
      <c r="G5" s="179">
        <f t="shared" si="0"/>
        <v>51389</v>
      </c>
      <c r="H5" s="181" t="s">
        <v>47</v>
      </c>
      <c r="I5" s="182">
        <v>2</v>
      </c>
      <c r="J5" s="183"/>
    </row>
    <row r="6" spans="1:10" ht="37.5" customHeight="1" x14ac:dyDescent="0.6">
      <c r="A6" s="170">
        <v>3</v>
      </c>
      <c r="B6" s="171" t="s">
        <v>8</v>
      </c>
      <c r="C6" s="173">
        <v>0</v>
      </c>
      <c r="D6" s="173">
        <v>0</v>
      </c>
      <c r="E6" s="184">
        <v>0</v>
      </c>
      <c r="F6" s="173">
        <v>6</v>
      </c>
      <c r="G6" s="172">
        <f t="shared" si="0"/>
        <v>6</v>
      </c>
      <c r="H6" s="174" t="s">
        <v>48</v>
      </c>
      <c r="I6" s="175">
        <v>3</v>
      </c>
      <c r="J6" s="183"/>
    </row>
    <row r="7" spans="1:10" ht="37.5" customHeight="1" x14ac:dyDescent="0.6">
      <c r="A7" s="177">
        <v>4</v>
      </c>
      <c r="B7" s="178" t="s">
        <v>9</v>
      </c>
      <c r="C7" s="180">
        <v>858</v>
      </c>
      <c r="D7" s="180">
        <v>537</v>
      </c>
      <c r="E7" s="180">
        <v>172</v>
      </c>
      <c r="F7" s="180">
        <v>16</v>
      </c>
      <c r="G7" s="180">
        <f t="shared" si="0"/>
        <v>1583</v>
      </c>
      <c r="H7" s="181" t="s">
        <v>49</v>
      </c>
      <c r="I7" s="182">
        <v>4</v>
      </c>
      <c r="J7" s="183"/>
    </row>
    <row r="8" spans="1:10" ht="37.5" customHeight="1" x14ac:dyDescent="0.6">
      <c r="A8" s="170">
        <v>5</v>
      </c>
      <c r="B8" s="171" t="s">
        <v>10</v>
      </c>
      <c r="C8" s="173">
        <v>27</v>
      </c>
      <c r="D8" s="173">
        <v>14</v>
      </c>
      <c r="E8" s="173">
        <v>0</v>
      </c>
      <c r="F8" s="173">
        <v>0</v>
      </c>
      <c r="G8" s="172">
        <f t="shared" si="0"/>
        <v>41</v>
      </c>
      <c r="H8" s="174" t="s">
        <v>50</v>
      </c>
      <c r="I8" s="175">
        <v>5</v>
      </c>
      <c r="J8" s="183"/>
    </row>
    <row r="9" spans="1:10" ht="37.5" customHeight="1" x14ac:dyDescent="0.6">
      <c r="A9" s="177">
        <v>6</v>
      </c>
      <c r="B9" s="178" t="s">
        <v>11</v>
      </c>
      <c r="C9" s="180">
        <v>0</v>
      </c>
      <c r="D9" s="180">
        <v>0</v>
      </c>
      <c r="E9" s="180">
        <v>0</v>
      </c>
      <c r="F9" s="180">
        <v>30</v>
      </c>
      <c r="G9" s="180">
        <f t="shared" si="0"/>
        <v>30</v>
      </c>
      <c r="H9" s="181" t="s">
        <v>51</v>
      </c>
      <c r="I9" s="182">
        <v>6</v>
      </c>
      <c r="J9" s="183"/>
    </row>
    <row r="10" spans="1:10" ht="37.5" customHeight="1" x14ac:dyDescent="0.6">
      <c r="A10" s="170">
        <v>7</v>
      </c>
      <c r="B10" s="171" t="s">
        <v>190</v>
      </c>
      <c r="C10" s="172">
        <v>2923</v>
      </c>
      <c r="D10" s="173">
        <v>605</v>
      </c>
      <c r="E10" s="173">
        <v>66</v>
      </c>
      <c r="F10" s="173">
        <v>2</v>
      </c>
      <c r="G10" s="172">
        <f t="shared" si="0"/>
        <v>3596</v>
      </c>
      <c r="H10" s="174" t="s">
        <v>52</v>
      </c>
      <c r="I10" s="175">
        <v>7</v>
      </c>
      <c r="J10" s="183"/>
    </row>
    <row r="11" spans="1:10" ht="37.5" customHeight="1" x14ac:dyDescent="0.6">
      <c r="A11" s="177">
        <v>8</v>
      </c>
      <c r="B11" s="178" t="s">
        <v>44</v>
      </c>
      <c r="C11" s="179">
        <v>1896</v>
      </c>
      <c r="D11" s="180">
        <v>789</v>
      </c>
      <c r="E11" s="180">
        <v>65</v>
      </c>
      <c r="F11" s="180">
        <v>8</v>
      </c>
      <c r="G11" s="179">
        <f t="shared" si="0"/>
        <v>2758</v>
      </c>
      <c r="H11" s="181" t="s">
        <v>53</v>
      </c>
      <c r="I11" s="182">
        <v>8</v>
      </c>
      <c r="J11" s="183"/>
    </row>
    <row r="12" spans="1:10" ht="37.5" customHeight="1" x14ac:dyDescent="0.6">
      <c r="A12" s="170">
        <v>9</v>
      </c>
      <c r="B12" s="171" t="s">
        <v>13</v>
      </c>
      <c r="C12" s="173">
        <v>268</v>
      </c>
      <c r="D12" s="173">
        <v>170</v>
      </c>
      <c r="E12" s="173">
        <v>0</v>
      </c>
      <c r="F12" s="173">
        <v>0</v>
      </c>
      <c r="G12" s="172">
        <f t="shared" si="0"/>
        <v>438</v>
      </c>
      <c r="H12" s="174" t="s">
        <v>54</v>
      </c>
      <c r="I12" s="175">
        <v>9</v>
      </c>
      <c r="J12" s="183"/>
    </row>
    <row r="13" spans="1:10" ht="37.5" customHeight="1" x14ac:dyDescent="0.6">
      <c r="A13" s="177">
        <v>10</v>
      </c>
      <c r="B13" s="178" t="s">
        <v>14</v>
      </c>
      <c r="C13" s="179">
        <v>1071</v>
      </c>
      <c r="D13" s="180">
        <v>338</v>
      </c>
      <c r="E13" s="180">
        <v>30</v>
      </c>
      <c r="F13" s="180">
        <v>0</v>
      </c>
      <c r="G13" s="179">
        <f t="shared" si="0"/>
        <v>1439</v>
      </c>
      <c r="H13" s="181" t="s">
        <v>55</v>
      </c>
      <c r="I13" s="182">
        <v>10</v>
      </c>
      <c r="J13" s="183"/>
    </row>
    <row r="14" spans="1:10" ht="37.5" customHeight="1" x14ac:dyDescent="0.6">
      <c r="A14" s="170">
        <v>11</v>
      </c>
      <c r="B14" s="171" t="s">
        <v>15</v>
      </c>
      <c r="C14" s="173">
        <v>181</v>
      </c>
      <c r="D14" s="173">
        <v>27</v>
      </c>
      <c r="E14" s="173">
        <v>7</v>
      </c>
      <c r="F14" s="173">
        <v>0</v>
      </c>
      <c r="G14" s="172">
        <f t="shared" si="0"/>
        <v>215</v>
      </c>
      <c r="H14" s="174" t="s">
        <v>56</v>
      </c>
      <c r="I14" s="175">
        <v>11</v>
      </c>
      <c r="J14" s="183"/>
    </row>
    <row r="15" spans="1:10" ht="37.5" customHeight="1" x14ac:dyDescent="0.6">
      <c r="A15" s="185" t="s">
        <v>16</v>
      </c>
      <c r="B15" s="185"/>
      <c r="C15" s="186">
        <f>SUM(C4:C14)</f>
        <v>58169</v>
      </c>
      <c r="D15" s="186">
        <f>SUM(D4:D14)</f>
        <v>11138</v>
      </c>
      <c r="E15" s="186">
        <f>SUM(E4:E14)</f>
        <v>764</v>
      </c>
      <c r="F15" s="186">
        <f>SUM(F4:F14)</f>
        <v>150</v>
      </c>
      <c r="G15" s="186">
        <f t="shared" si="0"/>
        <v>70221</v>
      </c>
      <c r="H15" s="169" t="s">
        <v>57</v>
      </c>
      <c r="I15" s="169"/>
    </row>
    <row r="16" spans="1:10" ht="24.9" customHeight="1" x14ac:dyDescent="0.6">
      <c r="A16" s="166" t="s">
        <v>183</v>
      </c>
    </row>
  </sheetData>
  <mergeCells count="6">
    <mergeCell ref="H3:I3"/>
    <mergeCell ref="H15:I15"/>
    <mergeCell ref="A1:I1"/>
    <mergeCell ref="A2:I2"/>
    <mergeCell ref="A3:B3"/>
    <mergeCell ref="A15:B1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rightToLeft="1" workbookViewId="0">
      <selection activeCell="F9" sqref="F9"/>
    </sheetView>
  </sheetViews>
  <sheetFormatPr defaultColWidth="8.77734375" defaultRowHeight="15.6" x14ac:dyDescent="0.45"/>
  <cols>
    <col min="1" max="1" width="4.6640625" style="11" customWidth="1"/>
    <col min="2" max="2" width="25.6640625" style="11" customWidth="1"/>
    <col min="3" max="3" width="9.6640625" style="11" customWidth="1"/>
    <col min="4" max="4" width="10.6640625" style="11" bestFit="1" customWidth="1"/>
    <col min="5" max="16384" width="8.77734375" style="11"/>
  </cols>
  <sheetData>
    <row r="3" spans="1:14" x14ac:dyDescent="0.45">
      <c r="A3" s="130"/>
      <c r="B3" s="130"/>
      <c r="C3" s="130"/>
    </row>
    <row r="4" spans="1:14" x14ac:dyDescent="0.45">
      <c r="A4" s="131" t="s">
        <v>0</v>
      </c>
      <c r="B4" s="131"/>
      <c r="C4" s="46" t="s">
        <v>5</v>
      </c>
      <c r="D4" s="11" t="s">
        <v>157</v>
      </c>
      <c r="F4" s="133" t="s">
        <v>204</v>
      </c>
      <c r="G4" s="133"/>
      <c r="H4" s="133"/>
      <c r="I4" s="133"/>
      <c r="J4" s="133"/>
      <c r="K4" s="133"/>
      <c r="L4" s="133"/>
      <c r="M4" s="133"/>
      <c r="N4" s="133"/>
    </row>
    <row r="5" spans="1:14" x14ac:dyDescent="0.45">
      <c r="A5" s="37">
        <v>1</v>
      </c>
      <c r="B5" s="38" t="s">
        <v>6</v>
      </c>
      <c r="C5" s="39">
        <v>8726</v>
      </c>
      <c r="D5" s="97">
        <f>C5/C16</f>
        <v>0.12426482106492359</v>
      </c>
    </row>
    <row r="6" spans="1:14" x14ac:dyDescent="0.45">
      <c r="A6" s="41">
        <v>2</v>
      </c>
      <c r="B6" s="42" t="s">
        <v>7</v>
      </c>
      <c r="C6" s="43">
        <v>51389</v>
      </c>
      <c r="D6" s="97">
        <f>C6/C16</f>
        <v>0.7318181170874809</v>
      </c>
    </row>
    <row r="7" spans="1:14" x14ac:dyDescent="0.45">
      <c r="A7" s="37">
        <v>3</v>
      </c>
      <c r="B7" s="38" t="s">
        <v>8</v>
      </c>
      <c r="C7" s="75">
        <v>6</v>
      </c>
      <c r="D7" s="97">
        <f>C7/C16</f>
        <v>8.5444525142051525E-5</v>
      </c>
    </row>
    <row r="8" spans="1:14" x14ac:dyDescent="0.45">
      <c r="A8" s="41">
        <v>4</v>
      </c>
      <c r="B8" s="42" t="s">
        <v>9</v>
      </c>
      <c r="C8" s="43">
        <v>1583</v>
      </c>
      <c r="D8" s="97">
        <f>C8/C16</f>
        <v>2.2543113883311261E-2</v>
      </c>
    </row>
    <row r="9" spans="1:14" x14ac:dyDescent="0.45">
      <c r="A9" s="37">
        <v>5</v>
      </c>
      <c r="B9" s="38" t="s">
        <v>10</v>
      </c>
      <c r="C9" s="75">
        <v>41</v>
      </c>
      <c r="D9" s="97">
        <f>C9/C16</f>
        <v>5.8387092180401876E-4</v>
      </c>
    </row>
    <row r="10" spans="1:14" x14ac:dyDescent="0.45">
      <c r="A10" s="41">
        <v>6</v>
      </c>
      <c r="B10" s="42" t="s">
        <v>11</v>
      </c>
      <c r="C10" s="76">
        <v>30</v>
      </c>
      <c r="D10" s="97">
        <f>C10/C16</f>
        <v>4.2722262571025764E-4</v>
      </c>
    </row>
    <row r="11" spans="1:14" x14ac:dyDescent="0.45">
      <c r="A11" s="37">
        <v>7</v>
      </c>
      <c r="B11" s="38" t="s">
        <v>12</v>
      </c>
      <c r="C11" s="39">
        <v>3596</v>
      </c>
      <c r="D11" s="97">
        <f>C11/C16</f>
        <v>5.1209752068469547E-2</v>
      </c>
    </row>
    <row r="12" spans="1:14" x14ac:dyDescent="0.45">
      <c r="A12" s="41">
        <v>8</v>
      </c>
      <c r="B12" s="42" t="s">
        <v>44</v>
      </c>
      <c r="C12" s="43">
        <v>2758</v>
      </c>
      <c r="D12" s="97">
        <f>C12/C16</f>
        <v>3.9276000056963016E-2</v>
      </c>
    </row>
    <row r="13" spans="1:14" x14ac:dyDescent="0.45">
      <c r="A13" s="37">
        <v>9</v>
      </c>
      <c r="B13" s="38" t="s">
        <v>13</v>
      </c>
      <c r="C13" s="75">
        <v>438</v>
      </c>
      <c r="D13" s="97">
        <f>C13/C16</f>
        <v>6.2374503353697609E-3</v>
      </c>
    </row>
    <row r="14" spans="1:14" x14ac:dyDescent="0.45">
      <c r="A14" s="41">
        <v>10</v>
      </c>
      <c r="B14" s="42" t="s">
        <v>14</v>
      </c>
      <c r="C14" s="43">
        <v>1439</v>
      </c>
      <c r="D14" s="97">
        <f>C14/C16</f>
        <v>2.0492445279902023E-2</v>
      </c>
    </row>
    <row r="15" spans="1:14" x14ac:dyDescent="0.45">
      <c r="A15" s="37">
        <v>11</v>
      </c>
      <c r="B15" s="38" t="s">
        <v>15</v>
      </c>
      <c r="C15" s="75">
        <v>215</v>
      </c>
      <c r="D15" s="97">
        <f>C15/C16</f>
        <v>3.0617621509235128E-3</v>
      </c>
    </row>
    <row r="16" spans="1:14" x14ac:dyDescent="0.45">
      <c r="A16" s="132" t="s">
        <v>16</v>
      </c>
      <c r="B16" s="132"/>
      <c r="C16" s="77">
        <f>SUM(C5:C15)</f>
        <v>70221</v>
      </c>
    </row>
  </sheetData>
  <mergeCells count="4">
    <mergeCell ref="A3:C3"/>
    <mergeCell ref="A4:B4"/>
    <mergeCell ref="A16:B16"/>
    <mergeCell ref="F4:N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rightToLeft="1" workbookViewId="0">
      <selection activeCell="K21" sqref="K21"/>
    </sheetView>
  </sheetViews>
  <sheetFormatPr defaultColWidth="8.77734375" defaultRowHeight="15.6" x14ac:dyDescent="0.45"/>
  <cols>
    <col min="1" max="1" width="4.6640625" style="11" customWidth="1"/>
    <col min="2" max="2" width="25.6640625" style="11" customWidth="1"/>
    <col min="3" max="7" width="9.6640625" style="11" customWidth="1"/>
    <col min="8" max="8" width="25.6640625" style="11" customWidth="1"/>
    <col min="9" max="9" width="4.6640625" style="11" customWidth="1"/>
    <col min="10" max="16384" width="8.77734375" style="11"/>
  </cols>
  <sheetData>
    <row r="1" spans="1:9" x14ac:dyDescent="0.45">
      <c r="A1" s="130"/>
      <c r="B1" s="130"/>
      <c r="C1" s="130"/>
      <c r="D1" s="130"/>
      <c r="E1" s="130"/>
      <c r="F1" s="130"/>
      <c r="G1" s="130"/>
      <c r="H1" s="130"/>
      <c r="I1" s="130"/>
    </row>
    <row r="2" spans="1:9" x14ac:dyDescent="0.45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45">
      <c r="A3" s="130"/>
      <c r="B3" s="130"/>
      <c r="C3" s="130"/>
      <c r="D3" s="130"/>
      <c r="E3" s="130"/>
      <c r="F3" s="130"/>
      <c r="G3" s="130"/>
    </row>
    <row r="4" spans="1:9" ht="46.8" x14ac:dyDescent="0.45">
      <c r="A4" s="131" t="s">
        <v>0</v>
      </c>
      <c r="B4" s="131"/>
      <c r="C4" s="46" t="s">
        <v>1</v>
      </c>
      <c r="D4" s="46" t="s">
        <v>2</v>
      </c>
      <c r="E4" s="46" t="s">
        <v>3</v>
      </c>
      <c r="F4" s="46" t="s">
        <v>4</v>
      </c>
      <c r="G4" s="46" t="s">
        <v>5</v>
      </c>
      <c r="H4" s="136" t="s">
        <v>45</v>
      </c>
      <c r="I4" s="136"/>
    </row>
    <row r="5" spans="1:9" x14ac:dyDescent="0.45">
      <c r="A5" s="134" t="s">
        <v>16</v>
      </c>
      <c r="B5" s="134"/>
      <c r="C5" s="73">
        <v>58169</v>
      </c>
      <c r="D5" s="73">
        <v>11138</v>
      </c>
      <c r="E5" s="73">
        <v>764</v>
      </c>
      <c r="F5" s="73">
        <v>150</v>
      </c>
      <c r="G5" s="73">
        <f>SUM(C5:F5)</f>
        <v>70221</v>
      </c>
      <c r="H5" s="135" t="s">
        <v>57</v>
      </c>
      <c r="I5" s="135"/>
    </row>
    <row r="7" spans="1:9" x14ac:dyDescent="0.45">
      <c r="A7" s="133" t="s">
        <v>205</v>
      </c>
      <c r="B7" s="133"/>
      <c r="C7" s="133"/>
      <c r="D7" s="133"/>
      <c r="E7" s="133"/>
      <c r="F7" s="133"/>
      <c r="G7" s="133"/>
      <c r="H7" s="133"/>
      <c r="I7" s="133"/>
    </row>
  </sheetData>
  <mergeCells count="8">
    <mergeCell ref="A5:B5"/>
    <mergeCell ref="H5:I5"/>
    <mergeCell ref="A7:I7"/>
    <mergeCell ref="A1:I1"/>
    <mergeCell ref="A2:I2"/>
    <mergeCell ref="A3:G3"/>
    <mergeCell ref="A4:B4"/>
    <mergeCell ref="H4:I4"/>
  </mergeCell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rightToLeft="1" workbookViewId="0">
      <selection activeCell="B35" sqref="B35"/>
    </sheetView>
  </sheetViews>
  <sheetFormatPr defaultColWidth="8.77734375" defaultRowHeight="15.6" x14ac:dyDescent="0.45"/>
  <cols>
    <col min="1" max="1" width="4.6640625" style="11" customWidth="1"/>
    <col min="2" max="2" width="25.6640625" style="11" customWidth="1"/>
    <col min="3" max="3" width="9.6640625" style="11" customWidth="1"/>
    <col min="4" max="16384" width="8.77734375" style="11"/>
  </cols>
  <sheetData>
    <row r="1" spans="1:13" x14ac:dyDescent="0.45">
      <c r="B1" s="130"/>
      <c r="C1" s="130"/>
    </row>
    <row r="2" spans="1:13" x14ac:dyDescent="0.45">
      <c r="B2" s="130"/>
      <c r="C2" s="130"/>
    </row>
    <row r="3" spans="1:13" x14ac:dyDescent="0.45">
      <c r="B3" s="130"/>
      <c r="C3" s="130"/>
    </row>
    <row r="4" spans="1:13" x14ac:dyDescent="0.45">
      <c r="A4" s="131" t="s">
        <v>0</v>
      </c>
      <c r="B4" s="131"/>
      <c r="C4" s="46" t="s">
        <v>5</v>
      </c>
      <c r="E4" s="137" t="s">
        <v>206</v>
      </c>
      <c r="F4" s="137"/>
      <c r="G4" s="137"/>
      <c r="H4" s="137"/>
      <c r="I4" s="137"/>
      <c r="J4" s="137"/>
      <c r="K4" s="137"/>
      <c r="L4" s="137"/>
      <c r="M4" s="137"/>
    </row>
    <row r="5" spans="1:13" x14ac:dyDescent="0.45">
      <c r="A5" s="37">
        <v>1</v>
      </c>
      <c r="B5" s="42" t="s">
        <v>7</v>
      </c>
      <c r="C5" s="49">
        <v>108251</v>
      </c>
    </row>
    <row r="6" spans="1:13" x14ac:dyDescent="0.45">
      <c r="A6" s="41">
        <v>2</v>
      </c>
      <c r="B6" s="38" t="s">
        <v>6</v>
      </c>
      <c r="C6" s="47">
        <v>283070</v>
      </c>
    </row>
    <row r="7" spans="1:13" x14ac:dyDescent="0.45">
      <c r="A7" s="37">
        <v>3</v>
      </c>
      <c r="B7" s="42" t="s">
        <v>9</v>
      </c>
      <c r="C7" s="49">
        <v>1540</v>
      </c>
    </row>
    <row r="8" spans="1:13" x14ac:dyDescent="0.45">
      <c r="A8" s="41">
        <v>4</v>
      </c>
      <c r="B8" s="42" t="s">
        <v>11</v>
      </c>
      <c r="C8" s="49">
        <v>37391</v>
      </c>
    </row>
    <row r="9" spans="1:13" ht="21.75" customHeight="1" x14ac:dyDescent="0.45">
      <c r="A9" s="37">
        <v>5</v>
      </c>
      <c r="B9" s="38" t="s">
        <v>190</v>
      </c>
      <c r="C9" s="47">
        <v>263</v>
      </c>
    </row>
    <row r="10" spans="1:13" x14ac:dyDescent="0.45">
      <c r="A10" s="41">
        <v>6</v>
      </c>
      <c r="B10" s="42" t="s">
        <v>44</v>
      </c>
      <c r="C10" s="49">
        <v>25775</v>
      </c>
    </row>
    <row r="11" spans="1:13" x14ac:dyDescent="0.45">
      <c r="A11" s="37">
        <v>7</v>
      </c>
      <c r="B11" s="42" t="s">
        <v>14</v>
      </c>
      <c r="C11" s="49">
        <v>19599</v>
      </c>
    </row>
    <row r="12" spans="1:13" x14ac:dyDescent="0.45">
      <c r="A12" s="41">
        <v>8</v>
      </c>
      <c r="B12" s="38" t="s">
        <v>15</v>
      </c>
      <c r="C12" s="47">
        <v>24092</v>
      </c>
    </row>
    <row r="13" spans="1:13" x14ac:dyDescent="0.45">
      <c r="A13" s="37">
        <v>9</v>
      </c>
      <c r="B13" s="38" t="s">
        <v>13</v>
      </c>
      <c r="C13" s="47">
        <v>2098</v>
      </c>
    </row>
    <row r="14" spans="1:13" x14ac:dyDescent="0.45">
      <c r="A14" s="41">
        <v>10</v>
      </c>
      <c r="B14" s="38" t="s">
        <v>8</v>
      </c>
      <c r="C14" s="47">
        <v>12441</v>
      </c>
    </row>
    <row r="15" spans="1:13" x14ac:dyDescent="0.45">
      <c r="A15" s="37">
        <v>11</v>
      </c>
      <c r="B15" s="38" t="s">
        <v>10</v>
      </c>
      <c r="C15" s="47">
        <v>2759</v>
      </c>
    </row>
    <row r="16" spans="1:13" x14ac:dyDescent="0.45">
      <c r="A16" s="132" t="s">
        <v>16</v>
      </c>
      <c r="B16" s="132"/>
      <c r="C16" s="51">
        <f>C5+C6+C7+C8+C9+C10+C11+C12+C13+C14+C15</f>
        <v>517279</v>
      </c>
    </row>
    <row r="20" spans="3:3" x14ac:dyDescent="0.45">
      <c r="C20" s="11">
        <f>C5/C16*100</f>
        <v>20.92700457586718</v>
      </c>
    </row>
  </sheetData>
  <sortState ref="B5:C15">
    <sortCondition descending="1" ref="C5:C15"/>
  </sortState>
  <mergeCells count="6">
    <mergeCell ref="A16:B16"/>
    <mergeCell ref="E4:M4"/>
    <mergeCell ref="B1:C1"/>
    <mergeCell ref="B2:C2"/>
    <mergeCell ref="B3:C3"/>
    <mergeCell ref="A4:B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rightToLeft="1" workbookViewId="0">
      <selection activeCell="L18" sqref="L18"/>
    </sheetView>
  </sheetViews>
  <sheetFormatPr defaultColWidth="8.77734375" defaultRowHeight="15.6" x14ac:dyDescent="0.45"/>
  <cols>
    <col min="1" max="1" width="4.6640625" style="11" customWidth="1"/>
    <col min="2" max="2" width="25.6640625" style="11" customWidth="1"/>
    <col min="3" max="7" width="9.6640625" style="11" customWidth="1"/>
    <col min="8" max="8" width="25.6640625" style="11" customWidth="1"/>
    <col min="9" max="9" width="4.6640625" style="11" customWidth="1"/>
    <col min="10" max="16384" width="8.77734375" style="11"/>
  </cols>
  <sheetData>
    <row r="1" spans="1:9" x14ac:dyDescent="0.45">
      <c r="B1" s="130" t="s">
        <v>19</v>
      </c>
      <c r="C1" s="130"/>
      <c r="D1" s="130"/>
      <c r="E1" s="130"/>
      <c r="F1" s="130"/>
      <c r="G1" s="130"/>
      <c r="H1" s="130"/>
    </row>
    <row r="2" spans="1:9" x14ac:dyDescent="0.45">
      <c r="B2" s="130" t="s">
        <v>20</v>
      </c>
      <c r="C2" s="130"/>
      <c r="D2" s="130"/>
      <c r="E2" s="130"/>
      <c r="F2" s="130"/>
      <c r="G2" s="130"/>
      <c r="H2" s="130"/>
    </row>
    <row r="3" spans="1:9" x14ac:dyDescent="0.45">
      <c r="B3" s="130"/>
      <c r="C3" s="130"/>
      <c r="D3" s="130"/>
      <c r="E3" s="130"/>
      <c r="F3" s="130"/>
      <c r="G3" s="130"/>
      <c r="H3" s="130"/>
    </row>
    <row r="4" spans="1:9" ht="46.8" x14ac:dyDescent="0.45">
      <c r="A4" s="131" t="s">
        <v>0</v>
      </c>
      <c r="B4" s="131"/>
      <c r="C4" s="74" t="s">
        <v>1</v>
      </c>
      <c r="D4" s="46" t="s">
        <v>2</v>
      </c>
      <c r="E4" s="46" t="s">
        <v>3</v>
      </c>
      <c r="F4" s="46" t="s">
        <v>4</v>
      </c>
      <c r="G4" s="46" t="s">
        <v>5</v>
      </c>
      <c r="H4" s="136" t="s">
        <v>45</v>
      </c>
      <c r="I4" s="136"/>
    </row>
    <row r="5" spans="1:9" x14ac:dyDescent="0.45">
      <c r="A5" s="134" t="s">
        <v>16</v>
      </c>
      <c r="B5" s="134"/>
      <c r="C5" s="73">
        <v>173923</v>
      </c>
      <c r="D5" s="73">
        <v>200343</v>
      </c>
      <c r="E5" s="73">
        <v>74991</v>
      </c>
      <c r="F5" s="73">
        <v>68022</v>
      </c>
      <c r="G5" s="73">
        <f>SUM(C5:F5)</f>
        <v>517279</v>
      </c>
      <c r="H5" s="135" t="s">
        <v>57</v>
      </c>
      <c r="I5" s="135"/>
    </row>
  </sheetData>
  <mergeCells count="7">
    <mergeCell ref="H5:I5"/>
    <mergeCell ref="A5:B5"/>
    <mergeCell ref="B1:H1"/>
    <mergeCell ref="B2:H2"/>
    <mergeCell ref="B3:H3"/>
    <mergeCell ref="A4:B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rightToLeft="1" workbookViewId="0">
      <selection activeCell="E24" sqref="E24"/>
    </sheetView>
  </sheetViews>
  <sheetFormatPr defaultColWidth="8.77734375" defaultRowHeight="15.6" x14ac:dyDescent="0.45"/>
  <cols>
    <col min="1" max="1" width="4.6640625" style="11" customWidth="1"/>
    <col min="2" max="2" width="25.6640625" style="11" customWidth="1"/>
    <col min="3" max="5" width="9.6640625" style="11" customWidth="1"/>
    <col min="6" max="6" width="25.6640625" style="11" customWidth="1"/>
    <col min="7" max="7" width="4.6640625" style="11" customWidth="1"/>
    <col min="8" max="16384" width="8.77734375" style="11"/>
  </cols>
  <sheetData>
    <row r="1" spans="1:17" x14ac:dyDescent="0.45">
      <c r="B1" s="130" t="s">
        <v>21</v>
      </c>
      <c r="C1" s="130"/>
      <c r="D1" s="130"/>
      <c r="E1" s="130"/>
      <c r="F1" s="130"/>
    </row>
    <row r="2" spans="1:17" x14ac:dyDescent="0.45">
      <c r="B2" s="130" t="s">
        <v>22</v>
      </c>
      <c r="C2" s="130"/>
      <c r="D2" s="130"/>
      <c r="E2" s="130"/>
      <c r="F2" s="130"/>
    </row>
    <row r="3" spans="1:17" x14ac:dyDescent="0.45">
      <c r="B3" s="130"/>
      <c r="C3" s="130"/>
      <c r="D3" s="130"/>
      <c r="E3" s="130"/>
      <c r="F3" s="130"/>
    </row>
    <row r="4" spans="1:17" x14ac:dyDescent="0.45">
      <c r="A4" s="131" t="s">
        <v>0</v>
      </c>
      <c r="B4" s="131"/>
      <c r="C4" s="58" t="s">
        <v>23</v>
      </c>
      <c r="D4" s="58" t="s">
        <v>24</v>
      </c>
      <c r="E4" s="58" t="s">
        <v>5</v>
      </c>
      <c r="F4" s="136" t="s">
        <v>45</v>
      </c>
      <c r="G4" s="136"/>
    </row>
    <row r="5" spans="1:17" x14ac:dyDescent="0.45">
      <c r="A5" s="134" t="s">
        <v>16</v>
      </c>
      <c r="B5" s="134"/>
      <c r="C5" s="73">
        <v>114808</v>
      </c>
      <c r="D5" s="73">
        <v>402471</v>
      </c>
      <c r="E5" s="73">
        <f>SUM(C5:D5)</f>
        <v>517279</v>
      </c>
      <c r="F5" s="135" t="s">
        <v>57</v>
      </c>
      <c r="G5" s="135"/>
    </row>
    <row r="7" spans="1:17" x14ac:dyDescent="0.45">
      <c r="C7" s="72"/>
      <c r="D7" s="72"/>
      <c r="E7" s="72"/>
      <c r="I7" s="133" t="s">
        <v>207</v>
      </c>
      <c r="J7" s="133"/>
      <c r="K7" s="133"/>
      <c r="L7" s="133"/>
      <c r="M7" s="133"/>
      <c r="N7" s="133"/>
      <c r="O7" s="133"/>
      <c r="P7" s="133"/>
      <c r="Q7" s="133"/>
    </row>
  </sheetData>
  <mergeCells count="8">
    <mergeCell ref="A5:B5"/>
    <mergeCell ref="F5:G5"/>
    <mergeCell ref="I7:Q7"/>
    <mergeCell ref="B1:F1"/>
    <mergeCell ref="B2:F2"/>
    <mergeCell ref="B3:F3"/>
    <mergeCell ref="A4:B4"/>
    <mergeCell ref="F4:G4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5"/>
  <sheetViews>
    <sheetView rightToLeft="1" workbookViewId="0">
      <selection activeCell="B24" sqref="B24"/>
    </sheetView>
  </sheetViews>
  <sheetFormatPr defaultColWidth="8.77734375" defaultRowHeight="15.6" x14ac:dyDescent="0.45"/>
  <cols>
    <col min="1" max="1" width="26.88671875" style="11" customWidth="1"/>
    <col min="2" max="3" width="15.6640625" style="11" customWidth="1"/>
    <col min="4" max="16384" width="8.77734375" style="11"/>
  </cols>
  <sheetData>
    <row r="4" spans="1:12" ht="20.100000000000001" customHeight="1" x14ac:dyDescent="0.45">
      <c r="A4" s="123"/>
      <c r="B4" s="123" t="s">
        <v>23</v>
      </c>
      <c r="C4" s="123" t="s">
        <v>24</v>
      </c>
      <c r="D4" s="133" t="s">
        <v>208</v>
      </c>
      <c r="E4" s="133"/>
      <c r="F4" s="133"/>
      <c r="G4" s="133"/>
      <c r="H4" s="133"/>
      <c r="I4" s="133"/>
      <c r="J4" s="133"/>
      <c r="K4" s="133"/>
      <c r="L4" s="133"/>
    </row>
    <row r="5" spans="1:12" ht="20.100000000000001" customHeight="1" x14ac:dyDescent="0.45">
      <c r="A5" s="59" t="s">
        <v>136</v>
      </c>
      <c r="B5" s="71">
        <v>0.26168811373566986</v>
      </c>
      <c r="C5" s="71">
        <v>0.73831188626433009</v>
      </c>
    </row>
    <row r="6" spans="1:12" ht="20.100000000000001" customHeight="1" x14ac:dyDescent="0.45">
      <c r="A6" s="59" t="s">
        <v>7</v>
      </c>
      <c r="B6" s="71">
        <v>0.12078343057972497</v>
      </c>
      <c r="C6" s="71">
        <v>0.8749496590949235</v>
      </c>
    </row>
    <row r="7" spans="1:12" ht="20.100000000000001" customHeight="1" x14ac:dyDescent="0.45">
      <c r="A7" s="59" t="s">
        <v>137</v>
      </c>
      <c r="B7" s="71">
        <v>0.80779220779220784</v>
      </c>
      <c r="C7" s="71">
        <v>0.19220779220779222</v>
      </c>
      <c r="D7" s="133"/>
      <c r="E7" s="133"/>
      <c r="F7" s="133"/>
      <c r="G7" s="133"/>
      <c r="H7" s="133"/>
      <c r="I7" s="133"/>
      <c r="J7" s="133"/>
      <c r="K7" s="133"/>
      <c r="L7" s="133"/>
    </row>
    <row r="8" spans="1:12" ht="20.100000000000001" customHeight="1" x14ac:dyDescent="0.45">
      <c r="A8" s="59" t="s">
        <v>138</v>
      </c>
      <c r="B8" s="71">
        <v>0.33692599823486935</v>
      </c>
      <c r="C8" s="71">
        <v>0.66307400176513065</v>
      </c>
    </row>
    <row r="9" spans="1:12" ht="20.100000000000001" customHeight="1" x14ac:dyDescent="0.45">
      <c r="A9" s="59" t="s">
        <v>139</v>
      </c>
      <c r="B9" s="71">
        <v>0.17110266159695817</v>
      </c>
      <c r="C9" s="71">
        <v>0.82889733840304181</v>
      </c>
    </row>
    <row r="10" spans="1:12" ht="20.100000000000001" customHeight="1" x14ac:dyDescent="0.45">
      <c r="A10" s="59" t="s">
        <v>140</v>
      </c>
      <c r="B10" s="71">
        <v>0.59903006789524738</v>
      </c>
      <c r="C10" s="71">
        <v>0.40096993210475268</v>
      </c>
    </row>
    <row r="11" spans="1:12" ht="20.100000000000001" customHeight="1" x14ac:dyDescent="0.45">
      <c r="A11" s="59" t="s">
        <v>191</v>
      </c>
      <c r="B11" s="71">
        <v>0.28817796826368691</v>
      </c>
      <c r="C11" s="71">
        <v>0.71182203173631309</v>
      </c>
    </row>
    <row r="12" spans="1:12" ht="20.100000000000001" customHeight="1" x14ac:dyDescent="0.45">
      <c r="A12" s="59" t="s">
        <v>141</v>
      </c>
      <c r="B12" s="71">
        <v>0.37655653328905858</v>
      </c>
      <c r="C12" s="71">
        <v>0.62344346671094142</v>
      </c>
    </row>
    <row r="13" spans="1:12" ht="20.100000000000001" customHeight="1" x14ac:dyDescent="0.45">
      <c r="A13" s="59" t="s">
        <v>13</v>
      </c>
      <c r="B13" s="71">
        <v>0.31267874165872261</v>
      </c>
      <c r="C13" s="71">
        <v>0.68732125834127744</v>
      </c>
    </row>
    <row r="14" spans="1:12" ht="20.100000000000001" customHeight="1" x14ac:dyDescent="0.45">
      <c r="A14" s="59" t="s">
        <v>14</v>
      </c>
      <c r="B14" s="71">
        <v>0.41339120649465477</v>
      </c>
      <c r="C14" s="71">
        <v>0.58660879350534523</v>
      </c>
    </row>
    <row r="15" spans="1:12" ht="20.100000000000001" customHeight="1" x14ac:dyDescent="0.45">
      <c r="A15" s="59" t="s">
        <v>15</v>
      </c>
      <c r="B15" s="71">
        <v>0.44798840159478071</v>
      </c>
      <c r="C15" s="71">
        <v>0.55201159840521929</v>
      </c>
    </row>
  </sheetData>
  <mergeCells count="2">
    <mergeCell ref="D7:L7"/>
    <mergeCell ref="D4:L4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"/>
  <sheetViews>
    <sheetView rightToLeft="1" workbookViewId="0">
      <selection activeCell="Q38" sqref="Q38"/>
    </sheetView>
  </sheetViews>
  <sheetFormatPr defaultColWidth="8.77734375" defaultRowHeight="15.6" x14ac:dyDescent="0.45"/>
  <cols>
    <col min="1" max="2" width="20.6640625" style="11" customWidth="1"/>
    <col min="3" max="16384" width="8.77734375" style="11"/>
  </cols>
  <sheetData>
    <row r="4" spans="1:19" ht="30" customHeight="1" x14ac:dyDescent="0.45">
      <c r="A4" s="55" t="s">
        <v>142</v>
      </c>
      <c r="B4" s="55" t="s">
        <v>143</v>
      </c>
      <c r="D4" s="133" t="s">
        <v>209</v>
      </c>
      <c r="E4" s="133"/>
      <c r="F4" s="133"/>
      <c r="G4" s="133"/>
      <c r="H4" s="133"/>
      <c r="I4" s="133"/>
      <c r="J4" s="133"/>
      <c r="K4" s="133"/>
      <c r="L4" s="133"/>
    </row>
    <row r="5" spans="1:19" ht="30" customHeight="1" x14ac:dyDescent="0.45">
      <c r="A5" s="70">
        <v>498693</v>
      </c>
      <c r="B5" s="70">
        <v>18586</v>
      </c>
      <c r="C5" s="87">
        <f>SUM(A5:B5)</f>
        <v>517279</v>
      </c>
    </row>
    <row r="7" spans="1:19" x14ac:dyDescent="0.45">
      <c r="K7" s="133"/>
      <c r="L7" s="133"/>
      <c r="M7" s="133"/>
      <c r="N7" s="133"/>
      <c r="O7" s="133"/>
      <c r="P7" s="133"/>
      <c r="Q7" s="133"/>
      <c r="R7" s="133"/>
      <c r="S7" s="133"/>
    </row>
    <row r="11" spans="1:19" x14ac:dyDescent="0.45">
      <c r="C11" s="93">
        <f>B5/536969</f>
        <v>3.4612798876657684E-2</v>
      </c>
    </row>
  </sheetData>
  <mergeCells count="2">
    <mergeCell ref="K7:S7"/>
    <mergeCell ref="D4:L4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6"/>
  <sheetViews>
    <sheetView rightToLeft="1" workbookViewId="0">
      <selection activeCell="E23" sqref="E23"/>
    </sheetView>
  </sheetViews>
  <sheetFormatPr defaultColWidth="8.77734375" defaultRowHeight="15.6" x14ac:dyDescent="0.45"/>
  <cols>
    <col min="1" max="1" width="26.33203125" style="11" customWidth="1"/>
    <col min="2" max="6" width="10.6640625" style="11" customWidth="1"/>
    <col min="7" max="16384" width="8.77734375" style="11"/>
  </cols>
  <sheetData>
    <row r="3" spans="1:19" ht="28.5" customHeight="1" x14ac:dyDescent="0.45"/>
    <row r="4" spans="1:19" ht="24.9" customHeight="1" x14ac:dyDescent="0.45">
      <c r="A4" s="61" t="s">
        <v>147</v>
      </c>
      <c r="B4" s="61" t="s">
        <v>25</v>
      </c>
      <c r="C4" s="61" t="s">
        <v>144</v>
      </c>
      <c r="D4" s="61" t="s">
        <v>43</v>
      </c>
      <c r="E4" s="61" t="s">
        <v>145</v>
      </c>
      <c r="F4" s="61" t="s">
        <v>146</v>
      </c>
      <c r="H4" s="133" t="s">
        <v>210</v>
      </c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1:19" ht="24.9" customHeight="1" x14ac:dyDescent="0.45">
      <c r="A5" s="62" t="s">
        <v>136</v>
      </c>
      <c r="B5" s="63">
        <v>107455</v>
      </c>
      <c r="C5" s="63">
        <v>796</v>
      </c>
      <c r="D5" s="63">
        <f t="shared" ref="D5:D15" si="0">SUM(B5:C5)</f>
        <v>108251</v>
      </c>
      <c r="E5" s="64">
        <f t="shared" ref="E5:E15" si="1">B5/D5</f>
        <v>0.99264671919889891</v>
      </c>
      <c r="F5" s="64">
        <f t="shared" ref="F5:F15" si="2">C5/D5</f>
        <v>7.3532808011011449E-3</v>
      </c>
    </row>
    <row r="6" spans="1:19" ht="24.9" customHeight="1" x14ac:dyDescent="0.45">
      <c r="A6" s="65" t="s">
        <v>7</v>
      </c>
      <c r="B6" s="66">
        <v>278704</v>
      </c>
      <c r="C6" s="66">
        <v>4366</v>
      </c>
      <c r="D6" s="66">
        <f t="shared" si="0"/>
        <v>283070</v>
      </c>
      <c r="E6" s="67">
        <f t="shared" si="1"/>
        <v>0.98457625322358422</v>
      </c>
      <c r="F6" s="67">
        <f t="shared" si="2"/>
        <v>1.5423746776415727E-2</v>
      </c>
    </row>
    <row r="7" spans="1:19" ht="24.9" customHeight="1" x14ac:dyDescent="0.45">
      <c r="A7" s="62" t="s">
        <v>137</v>
      </c>
      <c r="B7" s="63">
        <v>1498</v>
      </c>
      <c r="C7" s="63">
        <v>42</v>
      </c>
      <c r="D7" s="63">
        <f t="shared" si="0"/>
        <v>1540</v>
      </c>
      <c r="E7" s="68">
        <f t="shared" si="1"/>
        <v>0.97272727272727277</v>
      </c>
      <c r="F7" s="68">
        <f t="shared" si="2"/>
        <v>2.7272727272727271E-2</v>
      </c>
      <c r="H7" s="133"/>
      <c r="I7" s="133"/>
      <c r="J7" s="133"/>
      <c r="K7" s="133"/>
      <c r="L7" s="133"/>
      <c r="M7" s="133"/>
      <c r="N7" s="133"/>
      <c r="O7" s="133"/>
      <c r="P7" s="133"/>
    </row>
    <row r="8" spans="1:19" ht="24.9" customHeight="1" x14ac:dyDescent="0.45">
      <c r="A8" s="65" t="s">
        <v>138</v>
      </c>
      <c r="B8" s="66">
        <v>37197</v>
      </c>
      <c r="C8" s="66">
        <v>194</v>
      </c>
      <c r="D8" s="66">
        <f t="shared" si="0"/>
        <v>37391</v>
      </c>
      <c r="E8" s="69">
        <f t="shared" si="1"/>
        <v>0.99481158567569739</v>
      </c>
      <c r="F8" s="69">
        <f t="shared" si="2"/>
        <v>5.18841432430264E-3</v>
      </c>
    </row>
    <row r="9" spans="1:19" ht="24.9" customHeight="1" x14ac:dyDescent="0.45">
      <c r="A9" s="62" t="s">
        <v>139</v>
      </c>
      <c r="B9" s="63">
        <v>263</v>
      </c>
      <c r="C9" s="63">
        <v>0</v>
      </c>
      <c r="D9" s="63">
        <f t="shared" si="0"/>
        <v>263</v>
      </c>
      <c r="E9" s="68">
        <f t="shared" si="1"/>
        <v>1</v>
      </c>
      <c r="F9" s="68">
        <f t="shared" si="2"/>
        <v>0</v>
      </c>
    </row>
    <row r="10" spans="1:19" ht="24.9" customHeight="1" x14ac:dyDescent="0.45">
      <c r="A10" s="65" t="s">
        <v>140</v>
      </c>
      <c r="B10" s="66">
        <v>18634</v>
      </c>
      <c r="C10" s="66">
        <v>7141</v>
      </c>
      <c r="D10" s="66">
        <f t="shared" si="0"/>
        <v>25775</v>
      </c>
      <c r="E10" s="67">
        <f t="shared" si="1"/>
        <v>0.7229485935984481</v>
      </c>
      <c r="F10" s="67">
        <f t="shared" si="2"/>
        <v>0.2770514064015519</v>
      </c>
    </row>
    <row r="11" spans="1:19" ht="24.9" customHeight="1" x14ac:dyDescent="0.45">
      <c r="A11" s="62" t="s">
        <v>191</v>
      </c>
      <c r="B11" s="63">
        <v>19346</v>
      </c>
      <c r="C11" s="63">
        <v>253</v>
      </c>
      <c r="D11" s="63">
        <f t="shared" si="0"/>
        <v>19599</v>
      </c>
      <c r="E11" s="64">
        <f t="shared" si="1"/>
        <v>0.98709117812133274</v>
      </c>
      <c r="F11" s="64">
        <f t="shared" si="2"/>
        <v>1.2908821878667279E-2</v>
      </c>
    </row>
    <row r="12" spans="1:19" ht="24.9" customHeight="1" x14ac:dyDescent="0.45">
      <c r="A12" s="65" t="s">
        <v>141</v>
      </c>
      <c r="B12" s="66">
        <v>22003</v>
      </c>
      <c r="C12" s="66">
        <v>2089</v>
      </c>
      <c r="D12" s="66">
        <f t="shared" si="0"/>
        <v>24092</v>
      </c>
      <c r="E12" s="67">
        <f t="shared" si="1"/>
        <v>0.91329071891084179</v>
      </c>
      <c r="F12" s="67">
        <f t="shared" si="2"/>
        <v>8.6709281089158222E-2</v>
      </c>
    </row>
    <row r="13" spans="1:19" ht="24.9" customHeight="1" x14ac:dyDescent="0.45">
      <c r="A13" s="62" t="s">
        <v>13</v>
      </c>
      <c r="B13" s="63">
        <v>2004</v>
      </c>
      <c r="C13" s="63">
        <v>94</v>
      </c>
      <c r="D13" s="63">
        <f t="shared" si="0"/>
        <v>2098</v>
      </c>
      <c r="E13" s="64">
        <f t="shared" si="1"/>
        <v>0.95519542421353665</v>
      </c>
      <c r="F13" s="64">
        <f t="shared" si="2"/>
        <v>4.4804575786463297E-2</v>
      </c>
    </row>
    <row r="14" spans="1:19" ht="24.9" customHeight="1" x14ac:dyDescent="0.45">
      <c r="A14" s="65" t="s">
        <v>14</v>
      </c>
      <c r="B14" s="66">
        <v>8917</v>
      </c>
      <c r="C14" s="66">
        <v>3524</v>
      </c>
      <c r="D14" s="66">
        <f t="shared" si="0"/>
        <v>12441</v>
      </c>
      <c r="E14" s="67">
        <f t="shared" si="1"/>
        <v>0.71674302708785464</v>
      </c>
      <c r="F14" s="67">
        <f t="shared" si="2"/>
        <v>0.2832569729121453</v>
      </c>
    </row>
    <row r="15" spans="1:19" ht="24.9" customHeight="1" x14ac:dyDescent="0.45">
      <c r="A15" s="62" t="s">
        <v>15</v>
      </c>
      <c r="B15" s="63">
        <v>2672</v>
      </c>
      <c r="C15" s="63">
        <v>87</v>
      </c>
      <c r="D15" s="63">
        <f t="shared" si="0"/>
        <v>2759</v>
      </c>
      <c r="E15" s="68">
        <f t="shared" si="1"/>
        <v>0.96846683581007609</v>
      </c>
      <c r="F15" s="68">
        <f t="shared" si="2"/>
        <v>3.1533164189923885E-2</v>
      </c>
    </row>
    <row r="16" spans="1:19" x14ac:dyDescent="0.45">
      <c r="C16" s="87"/>
    </row>
  </sheetData>
  <mergeCells count="2">
    <mergeCell ref="H7:P7"/>
    <mergeCell ref="H4:S4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"/>
  <sheetViews>
    <sheetView rightToLeft="1" workbookViewId="0">
      <selection activeCell="D20" sqref="D20"/>
    </sheetView>
  </sheetViews>
  <sheetFormatPr defaultColWidth="8.77734375" defaultRowHeight="15.6" x14ac:dyDescent="0.45"/>
  <cols>
    <col min="1" max="1" width="35.88671875" style="11" customWidth="1"/>
    <col min="2" max="2" width="23.21875" style="11" customWidth="1"/>
    <col min="3" max="16384" width="8.77734375" style="11"/>
  </cols>
  <sheetData>
    <row r="3" spans="1:11" ht="30" customHeight="1" x14ac:dyDescent="0.45">
      <c r="A3" s="53" t="s">
        <v>0</v>
      </c>
      <c r="B3" s="53" t="s">
        <v>148</v>
      </c>
      <c r="C3" s="133" t="s">
        <v>211</v>
      </c>
      <c r="D3" s="133"/>
      <c r="E3" s="133"/>
      <c r="F3" s="133"/>
      <c r="G3" s="133"/>
      <c r="H3" s="133"/>
      <c r="I3" s="133"/>
      <c r="J3" s="133"/>
      <c r="K3" s="133"/>
    </row>
    <row r="4" spans="1:11" ht="30" customHeight="1" x14ac:dyDescent="0.45">
      <c r="A4" s="59" t="s">
        <v>136</v>
      </c>
      <c r="B4" s="60">
        <v>796</v>
      </c>
    </row>
    <row r="5" spans="1:11" ht="30" customHeight="1" x14ac:dyDescent="0.45">
      <c r="A5" s="59" t="s">
        <v>7</v>
      </c>
      <c r="B5" s="60">
        <v>4366</v>
      </c>
    </row>
    <row r="6" spans="1:11" ht="30" customHeight="1" x14ac:dyDescent="0.45">
      <c r="A6" s="59" t="s">
        <v>137</v>
      </c>
      <c r="B6" s="60">
        <v>42</v>
      </c>
    </row>
    <row r="7" spans="1:11" ht="30" customHeight="1" x14ac:dyDescent="0.45">
      <c r="A7" s="59" t="s">
        <v>138</v>
      </c>
      <c r="B7" s="60">
        <v>194</v>
      </c>
    </row>
    <row r="8" spans="1:11" ht="30" customHeight="1" x14ac:dyDescent="0.45">
      <c r="A8" s="59" t="s">
        <v>139</v>
      </c>
      <c r="B8" s="60">
        <v>0</v>
      </c>
    </row>
    <row r="9" spans="1:11" ht="30" customHeight="1" x14ac:dyDescent="0.45">
      <c r="A9" s="59" t="s">
        <v>140</v>
      </c>
      <c r="B9" s="60">
        <v>7141</v>
      </c>
    </row>
    <row r="10" spans="1:11" ht="30" customHeight="1" x14ac:dyDescent="0.45">
      <c r="A10" s="59" t="s">
        <v>191</v>
      </c>
      <c r="B10" s="60">
        <v>253</v>
      </c>
    </row>
    <row r="11" spans="1:11" ht="30" customHeight="1" x14ac:dyDescent="0.45">
      <c r="A11" s="59" t="s">
        <v>141</v>
      </c>
      <c r="B11" s="60">
        <v>2089</v>
      </c>
    </row>
    <row r="12" spans="1:11" ht="30" customHeight="1" x14ac:dyDescent="0.45">
      <c r="A12" s="59" t="s">
        <v>13</v>
      </c>
      <c r="B12" s="60">
        <v>94</v>
      </c>
    </row>
    <row r="13" spans="1:11" ht="30" customHeight="1" x14ac:dyDescent="0.45">
      <c r="A13" s="59" t="s">
        <v>14</v>
      </c>
      <c r="B13" s="60">
        <v>3524</v>
      </c>
    </row>
    <row r="14" spans="1:11" ht="30" customHeight="1" x14ac:dyDescent="0.45">
      <c r="A14" s="59" t="s">
        <v>15</v>
      </c>
      <c r="B14" s="60">
        <v>87</v>
      </c>
    </row>
    <row r="16" spans="1:11" x14ac:dyDescent="0.45">
      <c r="B16" s="87"/>
    </row>
  </sheetData>
  <mergeCells count="1">
    <mergeCell ref="C3:K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rightToLeft="1" workbookViewId="0">
      <selection activeCell="F29" sqref="F29"/>
    </sheetView>
  </sheetViews>
  <sheetFormatPr defaultColWidth="8.77734375" defaultRowHeight="15.6" x14ac:dyDescent="0.45"/>
  <cols>
    <col min="1" max="1" width="4.6640625" style="11" customWidth="1"/>
    <col min="2" max="2" width="28.88671875" style="11" customWidth="1"/>
    <col min="3" max="3" width="20" style="11" customWidth="1"/>
    <col min="4" max="16384" width="8.77734375" style="11"/>
  </cols>
  <sheetData>
    <row r="1" spans="1:13" x14ac:dyDescent="0.45">
      <c r="B1" s="130"/>
      <c r="C1" s="130"/>
    </row>
    <row r="2" spans="1:13" x14ac:dyDescent="0.45">
      <c r="B2" s="130"/>
      <c r="C2" s="130"/>
    </row>
    <row r="3" spans="1:13" x14ac:dyDescent="0.45">
      <c r="B3" s="130"/>
      <c r="C3" s="130"/>
      <c r="D3" s="133"/>
      <c r="E3" s="133"/>
      <c r="F3" s="133"/>
      <c r="G3" s="133"/>
      <c r="H3" s="133"/>
      <c r="I3" s="133"/>
      <c r="J3" s="133"/>
      <c r="K3" s="133"/>
      <c r="L3" s="133"/>
    </row>
    <row r="4" spans="1:13" x14ac:dyDescent="0.45">
      <c r="D4" s="133"/>
      <c r="E4" s="133"/>
      <c r="F4" s="133"/>
      <c r="G4" s="133"/>
      <c r="H4" s="133"/>
      <c r="I4" s="133"/>
      <c r="J4" s="133"/>
      <c r="K4" s="133"/>
      <c r="L4" s="133"/>
    </row>
    <row r="5" spans="1:13" ht="21" x14ac:dyDescent="0.45">
      <c r="A5" s="131" t="s">
        <v>0</v>
      </c>
      <c r="B5" s="131"/>
      <c r="C5" s="46" t="s">
        <v>5</v>
      </c>
      <c r="D5" s="138" t="s">
        <v>212</v>
      </c>
      <c r="E5" s="138"/>
      <c r="F5" s="138"/>
      <c r="G5" s="138"/>
      <c r="H5" s="138"/>
      <c r="I5" s="138"/>
      <c r="J5" s="138"/>
      <c r="K5" s="138"/>
      <c r="L5" s="138"/>
      <c r="M5" s="138"/>
    </row>
    <row r="6" spans="1:13" x14ac:dyDescent="0.45">
      <c r="A6" s="37">
        <v>1</v>
      </c>
      <c r="B6" s="38" t="s">
        <v>6</v>
      </c>
      <c r="C6" s="47">
        <v>2996197</v>
      </c>
    </row>
    <row r="7" spans="1:13" x14ac:dyDescent="0.45">
      <c r="A7" s="41">
        <v>2</v>
      </c>
      <c r="B7" s="42" t="s">
        <v>7</v>
      </c>
      <c r="C7" s="49">
        <v>7031933</v>
      </c>
    </row>
    <row r="8" spans="1:13" x14ac:dyDescent="0.45">
      <c r="A8" s="37">
        <v>3</v>
      </c>
      <c r="B8" s="38" t="s">
        <v>8</v>
      </c>
      <c r="C8" s="47">
        <v>81689</v>
      </c>
    </row>
    <row r="9" spans="1:13" x14ac:dyDescent="0.45">
      <c r="A9" s="41">
        <v>4</v>
      </c>
      <c r="B9" s="42" t="s">
        <v>9</v>
      </c>
      <c r="C9" s="49">
        <v>1299888</v>
      </c>
    </row>
    <row r="10" spans="1:13" x14ac:dyDescent="0.45">
      <c r="A10" s="37">
        <v>5</v>
      </c>
      <c r="B10" s="38" t="s">
        <v>10</v>
      </c>
      <c r="C10" s="47">
        <v>8407</v>
      </c>
    </row>
    <row r="11" spans="1:13" x14ac:dyDescent="0.45">
      <c r="A11" s="41">
        <v>6</v>
      </c>
      <c r="B11" s="42" t="s">
        <v>11</v>
      </c>
      <c r="C11" s="49">
        <v>3417073</v>
      </c>
    </row>
    <row r="12" spans="1:13" x14ac:dyDescent="0.45">
      <c r="A12" s="37">
        <v>7</v>
      </c>
      <c r="B12" s="38" t="s">
        <v>190</v>
      </c>
      <c r="C12" s="47">
        <v>592267</v>
      </c>
    </row>
    <row r="13" spans="1:13" x14ac:dyDescent="0.45">
      <c r="A13" s="41">
        <v>8</v>
      </c>
      <c r="B13" s="42" t="s">
        <v>44</v>
      </c>
      <c r="C13" s="49">
        <v>1372450</v>
      </c>
    </row>
    <row r="14" spans="1:13" x14ac:dyDescent="0.45">
      <c r="A14" s="37">
        <v>9</v>
      </c>
      <c r="B14" s="38" t="s">
        <v>13</v>
      </c>
      <c r="C14" s="47">
        <v>54626</v>
      </c>
    </row>
    <row r="15" spans="1:13" x14ac:dyDescent="0.45">
      <c r="A15" s="41">
        <v>10</v>
      </c>
      <c r="B15" s="42" t="s">
        <v>14</v>
      </c>
      <c r="C15" s="49">
        <v>514056</v>
      </c>
    </row>
    <row r="16" spans="1:13" x14ac:dyDescent="0.45">
      <c r="A16" s="37">
        <v>11</v>
      </c>
      <c r="B16" s="38" t="s">
        <v>15</v>
      </c>
      <c r="C16" s="47">
        <v>118042</v>
      </c>
    </row>
    <row r="17" spans="1:3" x14ac:dyDescent="0.45">
      <c r="A17" s="132" t="s">
        <v>16</v>
      </c>
      <c r="B17" s="132"/>
      <c r="C17" s="51">
        <f>C6+C7+C8+C9+C10+C11+C12+C13+C14+C15+C16</f>
        <v>17486628</v>
      </c>
    </row>
  </sheetData>
  <mergeCells count="8">
    <mergeCell ref="A17:B17"/>
    <mergeCell ref="D4:L4"/>
    <mergeCell ref="D5:M5"/>
    <mergeCell ref="D3:L3"/>
    <mergeCell ref="B1:C1"/>
    <mergeCell ref="B2:C2"/>
    <mergeCell ref="B3:C3"/>
    <mergeCell ref="A5:B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rightToLeft="1" view="pageBreakPreview" zoomScale="60" zoomScaleNormal="80" workbookViewId="0">
      <selection activeCell="B17" sqref="B17"/>
    </sheetView>
  </sheetViews>
  <sheetFormatPr defaultColWidth="8.77734375" defaultRowHeight="39" customHeight="1" x14ac:dyDescent="0.65"/>
  <cols>
    <col min="1" max="1" width="4.6640625" style="78" customWidth="1"/>
    <col min="2" max="2" width="25.6640625" style="78" customWidth="1"/>
    <col min="3" max="7" width="9.6640625" style="78" customWidth="1"/>
    <col min="8" max="8" width="25.6640625" style="78" customWidth="1"/>
    <col min="9" max="9" width="4.6640625" style="78" customWidth="1"/>
    <col min="10" max="11" width="4.21875" style="79" customWidth="1"/>
    <col min="12" max="12" width="9.44140625" style="78" customWidth="1"/>
    <col min="13" max="17" width="8.77734375" style="78"/>
    <col min="18" max="20" width="8.77734375" style="79"/>
    <col min="21" max="16384" width="8.77734375" style="78"/>
  </cols>
  <sheetData>
    <row r="1" spans="1:12" ht="25.5" customHeight="1" x14ac:dyDescent="0.65">
      <c r="A1" s="165" t="s">
        <v>186</v>
      </c>
      <c r="B1" s="165"/>
      <c r="C1" s="165"/>
      <c r="D1" s="165"/>
      <c r="E1" s="165"/>
      <c r="F1" s="165"/>
      <c r="G1" s="165"/>
      <c r="H1" s="165"/>
      <c r="I1" s="165"/>
    </row>
    <row r="2" spans="1:12" ht="26.25" customHeight="1" x14ac:dyDescent="0.65">
      <c r="A2" s="165" t="s">
        <v>185</v>
      </c>
      <c r="B2" s="165"/>
      <c r="C2" s="165"/>
      <c r="D2" s="165"/>
      <c r="E2" s="165"/>
      <c r="F2" s="165"/>
      <c r="G2" s="165"/>
      <c r="H2" s="165"/>
      <c r="I2" s="165"/>
    </row>
    <row r="3" spans="1:12" ht="37.5" customHeight="1" x14ac:dyDescent="0.65">
      <c r="A3" s="167" t="s">
        <v>0</v>
      </c>
      <c r="B3" s="167"/>
      <c r="C3" s="168" t="s">
        <v>1</v>
      </c>
      <c r="D3" s="168" t="s">
        <v>2</v>
      </c>
      <c r="E3" s="168" t="s">
        <v>3</v>
      </c>
      <c r="F3" s="168" t="s">
        <v>4</v>
      </c>
      <c r="G3" s="168" t="s">
        <v>5</v>
      </c>
      <c r="H3" s="169" t="s">
        <v>45</v>
      </c>
      <c r="I3" s="169"/>
      <c r="J3" s="125"/>
      <c r="K3" s="125"/>
    </row>
    <row r="4" spans="1:12" ht="37.5" customHeight="1" x14ac:dyDescent="0.65">
      <c r="A4" s="170">
        <v>1</v>
      </c>
      <c r="B4" s="171" t="s">
        <v>6</v>
      </c>
      <c r="C4" s="172">
        <v>8160</v>
      </c>
      <c r="D4" s="172">
        <v>7614</v>
      </c>
      <c r="E4" s="172">
        <v>8836</v>
      </c>
      <c r="F4" s="173">
        <v>3718</v>
      </c>
      <c r="G4" s="172">
        <f t="shared" ref="G4:G15" si="0">SUM(C4:F4)</f>
        <v>28328</v>
      </c>
      <c r="H4" s="174" t="s">
        <v>46</v>
      </c>
      <c r="I4" s="175">
        <v>1</v>
      </c>
      <c r="J4" s="81"/>
      <c r="K4" s="80"/>
      <c r="L4" s="91"/>
    </row>
    <row r="5" spans="1:12" ht="37.5" customHeight="1" x14ac:dyDescent="0.65">
      <c r="A5" s="177">
        <v>2</v>
      </c>
      <c r="B5" s="178" t="s">
        <v>7</v>
      </c>
      <c r="C5" s="179">
        <v>10334</v>
      </c>
      <c r="D5" s="179">
        <v>20020</v>
      </c>
      <c r="E5" s="180">
        <v>2324</v>
      </c>
      <c r="F5" s="180">
        <v>2720</v>
      </c>
      <c r="G5" s="179">
        <f t="shared" si="0"/>
        <v>35398</v>
      </c>
      <c r="H5" s="181" t="s">
        <v>47</v>
      </c>
      <c r="I5" s="182">
        <v>2</v>
      </c>
      <c r="J5" s="81"/>
      <c r="K5" s="80"/>
      <c r="L5" s="91"/>
    </row>
    <row r="6" spans="1:12" ht="37.5" customHeight="1" x14ac:dyDescent="0.65">
      <c r="A6" s="170">
        <v>3</v>
      </c>
      <c r="B6" s="171" t="s">
        <v>8</v>
      </c>
      <c r="C6" s="173">
        <v>0</v>
      </c>
      <c r="D6" s="173">
        <v>0</v>
      </c>
      <c r="E6" s="184">
        <v>0</v>
      </c>
      <c r="F6" s="173">
        <v>1244</v>
      </c>
      <c r="G6" s="172">
        <f t="shared" si="0"/>
        <v>1244</v>
      </c>
      <c r="H6" s="174" t="s">
        <v>48</v>
      </c>
      <c r="I6" s="175">
        <v>3</v>
      </c>
      <c r="J6" s="81"/>
      <c r="K6" s="80"/>
      <c r="L6" s="91"/>
    </row>
    <row r="7" spans="1:12" ht="37.5" customHeight="1" x14ac:dyDescent="0.65">
      <c r="A7" s="177">
        <v>4</v>
      </c>
      <c r="B7" s="178" t="s">
        <v>9</v>
      </c>
      <c r="C7" s="180">
        <v>3556</v>
      </c>
      <c r="D7" s="180">
        <v>3673</v>
      </c>
      <c r="E7" s="180">
        <v>3641</v>
      </c>
      <c r="F7" s="180">
        <v>1728</v>
      </c>
      <c r="G7" s="180">
        <f t="shared" si="0"/>
        <v>12598</v>
      </c>
      <c r="H7" s="181" t="s">
        <v>49</v>
      </c>
      <c r="I7" s="182">
        <v>4</v>
      </c>
      <c r="J7" s="81"/>
      <c r="K7" s="80"/>
      <c r="L7" s="91"/>
    </row>
    <row r="8" spans="1:12" ht="37.5" customHeight="1" x14ac:dyDescent="0.65">
      <c r="A8" s="170">
        <v>5</v>
      </c>
      <c r="B8" s="171" t="s">
        <v>10</v>
      </c>
      <c r="C8" s="173">
        <v>21</v>
      </c>
      <c r="D8" s="173">
        <v>24</v>
      </c>
      <c r="E8" s="173">
        <v>0</v>
      </c>
      <c r="F8" s="173">
        <v>0</v>
      </c>
      <c r="G8" s="172">
        <f t="shared" si="0"/>
        <v>45</v>
      </c>
      <c r="H8" s="174" t="s">
        <v>50</v>
      </c>
      <c r="I8" s="175">
        <v>5</v>
      </c>
      <c r="J8" s="81"/>
      <c r="K8" s="80"/>
      <c r="L8" s="91"/>
    </row>
    <row r="9" spans="1:12" ht="37.5" customHeight="1" x14ac:dyDescent="0.65">
      <c r="A9" s="177">
        <v>6</v>
      </c>
      <c r="B9" s="178" t="s">
        <v>11</v>
      </c>
      <c r="C9" s="180">
        <v>0</v>
      </c>
      <c r="D9" s="180">
        <v>0</v>
      </c>
      <c r="E9" s="180">
        <v>0</v>
      </c>
      <c r="F9" s="180">
        <v>15440</v>
      </c>
      <c r="G9" s="180">
        <f t="shared" si="0"/>
        <v>15440</v>
      </c>
      <c r="H9" s="181" t="s">
        <v>51</v>
      </c>
      <c r="I9" s="182">
        <v>6</v>
      </c>
      <c r="J9" s="81"/>
      <c r="K9" s="80"/>
      <c r="L9" s="91"/>
    </row>
    <row r="10" spans="1:12" ht="37.5" customHeight="1" x14ac:dyDescent="0.65">
      <c r="A10" s="170">
        <v>7</v>
      </c>
      <c r="B10" s="171" t="s">
        <v>190</v>
      </c>
      <c r="C10" s="172">
        <v>2699</v>
      </c>
      <c r="D10" s="173">
        <v>1787</v>
      </c>
      <c r="E10" s="173">
        <v>997</v>
      </c>
      <c r="F10" s="173">
        <v>165</v>
      </c>
      <c r="G10" s="172">
        <f t="shared" si="0"/>
        <v>5648</v>
      </c>
      <c r="H10" s="174" t="s">
        <v>52</v>
      </c>
      <c r="I10" s="175">
        <v>7</v>
      </c>
      <c r="J10" s="81"/>
      <c r="K10" s="80"/>
      <c r="L10" s="91"/>
    </row>
    <row r="11" spans="1:12" ht="37.5" customHeight="1" x14ac:dyDescent="0.65">
      <c r="A11" s="177">
        <v>8</v>
      </c>
      <c r="B11" s="178" t="s">
        <v>44</v>
      </c>
      <c r="C11" s="179">
        <v>2317</v>
      </c>
      <c r="D11" s="180">
        <v>4110</v>
      </c>
      <c r="E11" s="180">
        <v>1623</v>
      </c>
      <c r="F11" s="180">
        <v>1022</v>
      </c>
      <c r="G11" s="179">
        <f t="shared" si="0"/>
        <v>9072</v>
      </c>
      <c r="H11" s="181" t="s">
        <v>53</v>
      </c>
      <c r="I11" s="182">
        <v>8</v>
      </c>
      <c r="J11" s="81"/>
      <c r="K11" s="80"/>
      <c r="L11" s="91"/>
    </row>
    <row r="12" spans="1:12" ht="37.5" customHeight="1" x14ac:dyDescent="0.65">
      <c r="A12" s="170">
        <v>9</v>
      </c>
      <c r="B12" s="171" t="s">
        <v>13</v>
      </c>
      <c r="C12" s="173">
        <v>135</v>
      </c>
      <c r="D12" s="173">
        <v>521</v>
      </c>
      <c r="E12" s="173">
        <v>0</v>
      </c>
      <c r="F12" s="173">
        <v>0</v>
      </c>
      <c r="G12" s="172">
        <f t="shared" si="0"/>
        <v>656</v>
      </c>
      <c r="H12" s="174" t="s">
        <v>54</v>
      </c>
      <c r="I12" s="175">
        <v>9</v>
      </c>
      <c r="J12" s="81"/>
      <c r="K12" s="80"/>
      <c r="L12" s="91"/>
    </row>
    <row r="13" spans="1:12" ht="37.5" customHeight="1" x14ac:dyDescent="0.65">
      <c r="A13" s="177">
        <v>10</v>
      </c>
      <c r="B13" s="178" t="s">
        <v>14</v>
      </c>
      <c r="C13" s="179">
        <v>695</v>
      </c>
      <c r="D13" s="180">
        <v>3663</v>
      </c>
      <c r="E13" s="180">
        <v>785</v>
      </c>
      <c r="F13" s="180">
        <v>0</v>
      </c>
      <c r="G13" s="179">
        <f t="shared" si="0"/>
        <v>5143</v>
      </c>
      <c r="H13" s="181" t="s">
        <v>55</v>
      </c>
      <c r="I13" s="182">
        <v>10</v>
      </c>
      <c r="J13" s="81"/>
      <c r="K13" s="80"/>
      <c r="L13" s="91"/>
    </row>
    <row r="14" spans="1:12" ht="37.5" customHeight="1" x14ac:dyDescent="0.65">
      <c r="A14" s="170">
        <v>11</v>
      </c>
      <c r="B14" s="171" t="s">
        <v>15</v>
      </c>
      <c r="C14" s="173">
        <v>409</v>
      </c>
      <c r="D14" s="173">
        <v>323</v>
      </c>
      <c r="E14" s="173">
        <v>504</v>
      </c>
      <c r="F14" s="173">
        <v>0</v>
      </c>
      <c r="G14" s="172">
        <f t="shared" si="0"/>
        <v>1236</v>
      </c>
      <c r="H14" s="174" t="s">
        <v>56</v>
      </c>
      <c r="I14" s="175">
        <v>11</v>
      </c>
      <c r="J14" s="81"/>
      <c r="K14" s="80"/>
    </row>
    <row r="15" spans="1:12" ht="37.5" customHeight="1" x14ac:dyDescent="0.65">
      <c r="A15" s="185" t="s">
        <v>16</v>
      </c>
      <c r="B15" s="185"/>
      <c r="C15" s="186">
        <f>SUM(C4:C14)</f>
        <v>28326</v>
      </c>
      <c r="D15" s="186">
        <f>SUM(D4:D14)</f>
        <v>41735</v>
      </c>
      <c r="E15" s="186">
        <f>SUM(E4:E14)</f>
        <v>18710</v>
      </c>
      <c r="F15" s="186">
        <f>SUM(F4:F14)</f>
        <v>26037</v>
      </c>
      <c r="G15" s="186">
        <f t="shared" si="0"/>
        <v>114808</v>
      </c>
      <c r="H15" s="169" t="s">
        <v>57</v>
      </c>
      <c r="I15" s="169"/>
      <c r="J15" s="126"/>
      <c r="K15" s="126"/>
    </row>
    <row r="16" spans="1:12" ht="21.6" x14ac:dyDescent="0.65">
      <c r="A16" s="166" t="s">
        <v>183</v>
      </c>
      <c r="B16" s="166"/>
      <c r="C16" s="166"/>
      <c r="D16" s="166"/>
      <c r="E16" s="166"/>
      <c r="F16" s="166"/>
      <c r="G16" s="166"/>
      <c r="H16" s="166"/>
      <c r="I16" s="166"/>
    </row>
  </sheetData>
  <mergeCells count="8">
    <mergeCell ref="J3:K3"/>
    <mergeCell ref="J15:K15"/>
    <mergeCell ref="A15:B15"/>
    <mergeCell ref="H15:I15"/>
    <mergeCell ref="A1:I1"/>
    <mergeCell ref="A2:I2"/>
    <mergeCell ref="A3:B3"/>
    <mergeCell ref="H3:I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6"/>
  <sheetViews>
    <sheetView rightToLeft="1" workbookViewId="0">
      <selection activeCell="V28" sqref="V28"/>
    </sheetView>
  </sheetViews>
  <sheetFormatPr defaultColWidth="8.77734375" defaultRowHeight="15.6" x14ac:dyDescent="0.45"/>
  <cols>
    <col min="1" max="1" width="4.6640625" style="11" customWidth="1"/>
    <col min="2" max="2" width="7.21875" style="11" customWidth="1"/>
    <col min="3" max="4" width="15.6640625" style="11" customWidth="1"/>
    <col min="5" max="16384" width="8.77734375" style="11"/>
  </cols>
  <sheetData>
    <row r="1" spans="2:20" x14ac:dyDescent="0.45">
      <c r="B1" s="130"/>
      <c r="C1" s="130"/>
      <c r="D1" s="130"/>
    </row>
    <row r="2" spans="2:20" x14ac:dyDescent="0.45">
      <c r="B2" s="130"/>
      <c r="C2" s="130"/>
      <c r="D2" s="130"/>
    </row>
    <row r="4" spans="2:20" ht="21" x14ac:dyDescent="0.45">
      <c r="B4" s="131" t="s">
        <v>0</v>
      </c>
      <c r="C4" s="131"/>
      <c r="D4" s="89" t="s">
        <v>149</v>
      </c>
      <c r="E4" s="89" t="s">
        <v>150</v>
      </c>
      <c r="F4" s="89" t="s">
        <v>149</v>
      </c>
      <c r="G4" s="89" t="s">
        <v>150</v>
      </c>
      <c r="L4" s="138" t="s">
        <v>213</v>
      </c>
      <c r="M4" s="138"/>
      <c r="N4" s="138"/>
      <c r="O4" s="138"/>
      <c r="P4" s="138"/>
      <c r="Q4" s="138"/>
      <c r="R4" s="138"/>
      <c r="S4" s="138"/>
      <c r="T4" s="138"/>
    </row>
    <row r="5" spans="2:20" x14ac:dyDescent="0.45">
      <c r="B5" s="90">
        <v>1</v>
      </c>
      <c r="C5" s="42" t="s">
        <v>6</v>
      </c>
      <c r="D5" s="49">
        <v>108251</v>
      </c>
      <c r="E5" s="49">
        <v>2996197</v>
      </c>
      <c r="F5" s="92">
        <f>D5/D16</f>
        <v>0.20927004575867181</v>
      </c>
      <c r="G5" s="92">
        <f>E5/E16</f>
        <v>0.17134218215198493</v>
      </c>
    </row>
    <row r="6" spans="2:20" x14ac:dyDescent="0.45">
      <c r="B6" s="41">
        <v>2</v>
      </c>
      <c r="C6" s="38" t="s">
        <v>7</v>
      </c>
      <c r="D6" s="47">
        <v>283070</v>
      </c>
      <c r="E6" s="47">
        <v>7031933</v>
      </c>
      <c r="F6" s="92">
        <f>D6/D16</f>
        <v>0.54722886488722722</v>
      </c>
      <c r="G6" s="92">
        <f>E6/E16</f>
        <v>0.40213201767659262</v>
      </c>
    </row>
    <row r="7" spans="2:20" x14ac:dyDescent="0.45">
      <c r="B7" s="90">
        <v>3</v>
      </c>
      <c r="C7" s="42" t="s">
        <v>8</v>
      </c>
      <c r="D7" s="49">
        <v>1540</v>
      </c>
      <c r="E7" s="49">
        <v>81689</v>
      </c>
      <c r="F7" s="92">
        <f>D7/D16</f>
        <v>2.9771167977049135E-3</v>
      </c>
      <c r="G7" s="92">
        <f>E7/E16</f>
        <v>4.6715124265238562E-3</v>
      </c>
    </row>
    <row r="8" spans="2:20" x14ac:dyDescent="0.45">
      <c r="B8" s="41">
        <v>4</v>
      </c>
      <c r="C8" s="42" t="s">
        <v>9</v>
      </c>
      <c r="D8" s="49">
        <v>37391</v>
      </c>
      <c r="E8" s="49">
        <v>1299888</v>
      </c>
      <c r="F8" s="92">
        <f>D8/D16</f>
        <v>7.2284009209730146E-2</v>
      </c>
      <c r="G8" s="92">
        <f>E8/E16</f>
        <v>7.4336115573568562E-2</v>
      </c>
    </row>
    <row r="9" spans="2:20" x14ac:dyDescent="0.45">
      <c r="B9" s="90">
        <v>5</v>
      </c>
      <c r="C9" s="38" t="s">
        <v>10</v>
      </c>
      <c r="D9" s="47">
        <v>263</v>
      </c>
      <c r="E9" s="47">
        <v>8407</v>
      </c>
      <c r="F9" s="92">
        <f>D9/D16</f>
        <v>5.0842968688077418E-4</v>
      </c>
      <c r="G9" s="92">
        <f>E9/E16</f>
        <v>4.8076736120880478E-4</v>
      </c>
    </row>
    <row r="10" spans="2:20" x14ac:dyDescent="0.45">
      <c r="B10" s="41">
        <v>6</v>
      </c>
      <c r="C10" s="42" t="s">
        <v>11</v>
      </c>
      <c r="D10" s="49">
        <v>25775</v>
      </c>
      <c r="E10" s="49">
        <v>3417073</v>
      </c>
      <c r="F10" s="92">
        <f>D10/D16</f>
        <v>4.9828042507041655E-2</v>
      </c>
      <c r="G10" s="92">
        <f>E10/E16</f>
        <v>0.19541063033993747</v>
      </c>
    </row>
    <row r="11" spans="2:20" x14ac:dyDescent="0.45">
      <c r="B11" s="90">
        <v>7</v>
      </c>
      <c r="C11" s="42" t="s">
        <v>190</v>
      </c>
      <c r="D11" s="49">
        <v>19599</v>
      </c>
      <c r="E11" s="49">
        <v>592267</v>
      </c>
      <c r="F11" s="92">
        <f>D11/D16</f>
        <v>3.7888644232609479E-2</v>
      </c>
      <c r="G11" s="92">
        <f>E11/E16</f>
        <v>3.3869708899851934E-2</v>
      </c>
    </row>
    <row r="12" spans="2:20" x14ac:dyDescent="0.45">
      <c r="B12" s="41">
        <v>8</v>
      </c>
      <c r="C12" s="38" t="s">
        <v>44</v>
      </c>
      <c r="D12" s="47">
        <v>24092</v>
      </c>
      <c r="E12" s="47">
        <v>1372450</v>
      </c>
      <c r="F12" s="92">
        <f>D12/D16</f>
        <v>4.6574479149549854E-2</v>
      </c>
      <c r="G12" s="92">
        <f>E12/E16</f>
        <v>7.8485686319855377E-2</v>
      </c>
    </row>
    <row r="13" spans="2:20" x14ac:dyDescent="0.45">
      <c r="B13" s="90">
        <v>9</v>
      </c>
      <c r="C13" s="38" t="s">
        <v>13</v>
      </c>
      <c r="D13" s="47">
        <v>2098</v>
      </c>
      <c r="E13" s="47">
        <v>54626</v>
      </c>
      <c r="F13" s="92">
        <f>D13/D16</f>
        <v>4.0558383386914993E-3</v>
      </c>
      <c r="G13" s="92">
        <f>E13/E16</f>
        <v>3.1238727100502167E-3</v>
      </c>
    </row>
    <row r="14" spans="2:20" x14ac:dyDescent="0.45">
      <c r="B14" s="41">
        <v>10</v>
      </c>
      <c r="C14" s="38" t="s">
        <v>14</v>
      </c>
      <c r="D14" s="47">
        <v>12441</v>
      </c>
      <c r="E14" s="47">
        <v>514056</v>
      </c>
      <c r="F14" s="92">
        <f>D14/D16</f>
        <v>2.405085070145898E-2</v>
      </c>
      <c r="G14" s="92">
        <f>E14/E16</f>
        <v>2.9397091308856114E-2</v>
      </c>
    </row>
    <row r="15" spans="2:20" x14ac:dyDescent="0.45">
      <c r="B15" s="90">
        <v>11</v>
      </c>
      <c r="C15" s="38" t="s">
        <v>15</v>
      </c>
      <c r="D15" s="47">
        <v>2759</v>
      </c>
      <c r="E15" s="47">
        <v>118042</v>
      </c>
      <c r="F15" s="92">
        <f>D15/D16</f>
        <v>5.3336787304336733E-3</v>
      </c>
      <c r="G15" s="92">
        <f>E15/E16</f>
        <v>6.7504152315700887E-3</v>
      </c>
    </row>
    <row r="16" spans="2:20" x14ac:dyDescent="0.45">
      <c r="B16" s="132" t="s">
        <v>16</v>
      </c>
      <c r="C16" s="132"/>
      <c r="D16" s="51">
        <f>D5+D6+D7+D8+D9+D10+D11+D12+D13+D14+D15</f>
        <v>517279</v>
      </c>
      <c r="E16" s="51">
        <f>E5+E6+E7+E8+E9+E10+E11+E12+E13+E14+E15</f>
        <v>17486628</v>
      </c>
      <c r="F16" s="86"/>
    </row>
  </sheetData>
  <mergeCells count="5">
    <mergeCell ref="B4:C4"/>
    <mergeCell ref="B16:C16"/>
    <mergeCell ref="L4:T4"/>
    <mergeCell ref="B1:D1"/>
    <mergeCell ref="B2:D2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rightToLeft="1" workbookViewId="0">
      <selection activeCell="B2" sqref="B2:H2"/>
    </sheetView>
  </sheetViews>
  <sheetFormatPr defaultColWidth="8.77734375" defaultRowHeight="15.6" x14ac:dyDescent="0.45"/>
  <cols>
    <col min="1" max="1" width="4.6640625" style="11" customWidth="1"/>
    <col min="2" max="2" width="25.6640625" style="11" customWidth="1"/>
    <col min="3" max="7" width="9.6640625" style="11" customWidth="1"/>
    <col min="8" max="8" width="25.6640625" style="11" customWidth="1"/>
    <col min="9" max="9" width="4.6640625" style="11" customWidth="1"/>
    <col min="10" max="16384" width="8.77734375" style="11"/>
  </cols>
  <sheetData>
    <row r="1" spans="1:19" x14ac:dyDescent="0.45">
      <c r="B1" s="130" t="s">
        <v>31</v>
      </c>
      <c r="C1" s="130"/>
      <c r="D1" s="130"/>
      <c r="E1" s="130"/>
      <c r="F1" s="130"/>
      <c r="G1" s="130"/>
      <c r="H1" s="130"/>
    </row>
    <row r="2" spans="1:19" ht="21" x14ac:dyDescent="0.45">
      <c r="B2" s="141" t="s">
        <v>32</v>
      </c>
      <c r="C2" s="141"/>
      <c r="D2" s="141"/>
      <c r="E2" s="141"/>
      <c r="F2" s="141"/>
      <c r="G2" s="141"/>
      <c r="H2" s="141"/>
    </row>
    <row r="3" spans="1:19" x14ac:dyDescent="0.45">
      <c r="B3" s="130" t="s">
        <v>30</v>
      </c>
      <c r="C3" s="130"/>
      <c r="D3" s="130"/>
      <c r="E3" s="130"/>
      <c r="F3" s="130"/>
      <c r="G3" s="130"/>
      <c r="H3" s="130"/>
    </row>
    <row r="5" spans="1:19" ht="46.8" x14ac:dyDescent="0.45">
      <c r="A5" s="131" t="s">
        <v>0</v>
      </c>
      <c r="B5" s="131"/>
      <c r="C5" s="46" t="s">
        <v>1</v>
      </c>
      <c r="D5" s="46" t="s">
        <v>2</v>
      </c>
      <c r="E5" s="46" t="s">
        <v>3</v>
      </c>
      <c r="F5" s="46" t="s">
        <v>4</v>
      </c>
      <c r="G5" s="46" t="s">
        <v>5</v>
      </c>
      <c r="H5" s="136" t="s">
        <v>45</v>
      </c>
      <c r="I5" s="136"/>
      <c r="K5" s="133" t="s">
        <v>214</v>
      </c>
      <c r="L5" s="133"/>
      <c r="M5" s="133"/>
      <c r="N5" s="133"/>
      <c r="O5" s="133"/>
      <c r="P5" s="133"/>
      <c r="Q5" s="133"/>
      <c r="R5" s="133"/>
      <c r="S5" s="133"/>
    </row>
    <row r="6" spans="1:19" x14ac:dyDescent="0.45">
      <c r="A6" s="139" t="s">
        <v>16</v>
      </c>
      <c r="B6" s="139"/>
      <c r="C6" s="39">
        <v>4367354</v>
      </c>
      <c r="D6" s="39">
        <v>5627175</v>
      </c>
      <c r="E6" s="39">
        <v>2352881</v>
      </c>
      <c r="F6" s="39">
        <v>5139218</v>
      </c>
      <c r="G6" s="39">
        <f>SUM(C6:F6)</f>
        <v>17486628</v>
      </c>
      <c r="H6" s="140" t="s">
        <v>57</v>
      </c>
      <c r="I6" s="140"/>
    </row>
    <row r="8" spans="1:19" x14ac:dyDescent="0.45">
      <c r="C8" s="93">
        <f>C6/G6</f>
        <v>0.24975392625725212</v>
      </c>
      <c r="D8" s="93">
        <f>D6/G6</f>
        <v>0.32179874816345383</v>
      </c>
      <c r="E8" s="93">
        <f>E6/G6</f>
        <v>0.1345531568464772</v>
      </c>
      <c r="F8" s="93">
        <f>F6/G6</f>
        <v>0.29389416873281687</v>
      </c>
    </row>
  </sheetData>
  <mergeCells count="8">
    <mergeCell ref="A6:B6"/>
    <mergeCell ref="H6:I6"/>
    <mergeCell ref="K5:S5"/>
    <mergeCell ref="B1:H1"/>
    <mergeCell ref="B2:H2"/>
    <mergeCell ref="B3:H3"/>
    <mergeCell ref="A5:B5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rightToLeft="1" workbookViewId="0">
      <selection activeCell="L23" sqref="L23"/>
    </sheetView>
  </sheetViews>
  <sheetFormatPr defaultColWidth="8.77734375" defaultRowHeight="15.6" x14ac:dyDescent="0.45"/>
  <cols>
    <col min="1" max="1" width="4.6640625" style="11" customWidth="1"/>
    <col min="2" max="2" width="25.6640625" style="11" customWidth="1"/>
    <col min="3" max="5" width="12.6640625" style="11" customWidth="1"/>
    <col min="6" max="6" width="25.6640625" style="11" customWidth="1"/>
    <col min="7" max="7" width="4.6640625" style="11" customWidth="1"/>
    <col min="8" max="16384" width="8.77734375" style="11"/>
  </cols>
  <sheetData>
    <row r="1" spans="1:17" x14ac:dyDescent="0.45">
      <c r="B1" s="130"/>
      <c r="C1" s="130"/>
      <c r="D1" s="130"/>
      <c r="E1" s="130"/>
      <c r="F1" s="130"/>
    </row>
    <row r="2" spans="1:17" x14ac:dyDescent="0.45">
      <c r="B2" s="130"/>
      <c r="C2" s="130"/>
      <c r="D2" s="130"/>
      <c r="E2" s="130"/>
      <c r="F2" s="130"/>
    </row>
    <row r="3" spans="1:17" x14ac:dyDescent="0.45">
      <c r="B3" s="130"/>
      <c r="C3" s="130"/>
      <c r="D3" s="130"/>
      <c r="E3" s="130"/>
      <c r="F3" s="130"/>
    </row>
    <row r="5" spans="1:17" ht="31.2" x14ac:dyDescent="0.45">
      <c r="A5" s="131" t="s">
        <v>0</v>
      </c>
      <c r="B5" s="131"/>
      <c r="C5" s="46" t="s">
        <v>60</v>
      </c>
      <c r="D5" s="46" t="s">
        <v>61</v>
      </c>
      <c r="E5" s="46" t="s">
        <v>5</v>
      </c>
      <c r="F5" s="136" t="s">
        <v>45</v>
      </c>
      <c r="G5" s="136"/>
      <c r="I5" s="142" t="s">
        <v>215</v>
      </c>
      <c r="J5" s="142"/>
      <c r="K5" s="142"/>
      <c r="L5" s="142"/>
      <c r="M5" s="142"/>
      <c r="N5" s="142"/>
      <c r="O5" s="142"/>
      <c r="P5" s="142"/>
      <c r="Q5" s="142"/>
    </row>
    <row r="6" spans="1:17" x14ac:dyDescent="0.45">
      <c r="A6" s="37">
        <v>1</v>
      </c>
      <c r="B6" s="38" t="s">
        <v>6</v>
      </c>
      <c r="C6" s="39">
        <v>2345993</v>
      </c>
      <c r="D6" s="39">
        <v>650204</v>
      </c>
      <c r="E6" s="47">
        <f t="shared" ref="E6:E16" si="0">SUM(C6:D6)</f>
        <v>2996197</v>
      </c>
      <c r="F6" s="40" t="s">
        <v>46</v>
      </c>
      <c r="G6" s="48">
        <v>1</v>
      </c>
    </row>
    <row r="7" spans="1:17" ht="31.2" x14ac:dyDescent="0.45">
      <c r="A7" s="41">
        <v>2</v>
      </c>
      <c r="B7" s="42" t="s">
        <v>7</v>
      </c>
      <c r="C7" s="43">
        <v>6031304</v>
      </c>
      <c r="D7" s="43">
        <v>1000629</v>
      </c>
      <c r="E7" s="49">
        <f t="shared" si="0"/>
        <v>7031933</v>
      </c>
      <c r="F7" s="44" t="s">
        <v>47</v>
      </c>
      <c r="G7" s="50">
        <v>2</v>
      </c>
    </row>
    <row r="8" spans="1:17" x14ac:dyDescent="0.45">
      <c r="A8" s="37">
        <v>3</v>
      </c>
      <c r="B8" s="38" t="s">
        <v>8</v>
      </c>
      <c r="C8" s="39">
        <v>65351</v>
      </c>
      <c r="D8" s="39">
        <v>16338</v>
      </c>
      <c r="E8" s="47">
        <f t="shared" si="0"/>
        <v>81689</v>
      </c>
      <c r="F8" s="40" t="s">
        <v>48</v>
      </c>
      <c r="G8" s="48">
        <v>3</v>
      </c>
    </row>
    <row r="9" spans="1:17" x14ac:dyDescent="0.45">
      <c r="A9" s="41">
        <v>4</v>
      </c>
      <c r="B9" s="42" t="s">
        <v>9</v>
      </c>
      <c r="C9" s="43">
        <v>1043990</v>
      </c>
      <c r="D9" s="43">
        <v>255898</v>
      </c>
      <c r="E9" s="49">
        <f t="shared" si="0"/>
        <v>1299888</v>
      </c>
      <c r="F9" s="44" t="s">
        <v>49</v>
      </c>
      <c r="G9" s="50">
        <v>4</v>
      </c>
    </row>
    <row r="10" spans="1:17" x14ac:dyDescent="0.45">
      <c r="A10" s="37">
        <v>5</v>
      </c>
      <c r="B10" s="38" t="s">
        <v>10</v>
      </c>
      <c r="C10" s="39">
        <v>7351</v>
      </c>
      <c r="D10" s="39">
        <v>1056</v>
      </c>
      <c r="E10" s="47">
        <f t="shared" si="0"/>
        <v>8407</v>
      </c>
      <c r="F10" s="40" t="s">
        <v>50</v>
      </c>
      <c r="G10" s="48">
        <v>5</v>
      </c>
    </row>
    <row r="11" spans="1:17" x14ac:dyDescent="0.45">
      <c r="A11" s="41">
        <v>6</v>
      </c>
      <c r="B11" s="42" t="s">
        <v>11</v>
      </c>
      <c r="C11" s="43">
        <v>2554323</v>
      </c>
      <c r="D11" s="43">
        <v>862750</v>
      </c>
      <c r="E11" s="49">
        <f t="shared" si="0"/>
        <v>3417073</v>
      </c>
      <c r="F11" s="44" t="s">
        <v>51</v>
      </c>
      <c r="G11" s="50">
        <v>6</v>
      </c>
    </row>
    <row r="12" spans="1:17" x14ac:dyDescent="0.45">
      <c r="A12" s="37">
        <v>7</v>
      </c>
      <c r="B12" s="38" t="s">
        <v>190</v>
      </c>
      <c r="C12" s="39">
        <v>528648</v>
      </c>
      <c r="D12" s="39">
        <v>63619</v>
      </c>
      <c r="E12" s="47">
        <f t="shared" si="0"/>
        <v>592267</v>
      </c>
      <c r="F12" s="40" t="s">
        <v>52</v>
      </c>
      <c r="G12" s="48">
        <v>7</v>
      </c>
    </row>
    <row r="13" spans="1:17" ht="31.2" x14ac:dyDescent="0.45">
      <c r="A13" s="41">
        <v>8</v>
      </c>
      <c r="B13" s="42" t="s">
        <v>44</v>
      </c>
      <c r="C13" s="43">
        <v>1142699</v>
      </c>
      <c r="D13" s="43">
        <v>229751</v>
      </c>
      <c r="E13" s="49">
        <f t="shared" si="0"/>
        <v>1372450</v>
      </c>
      <c r="F13" s="44" t="s">
        <v>53</v>
      </c>
      <c r="G13" s="50">
        <v>8</v>
      </c>
    </row>
    <row r="14" spans="1:17" x14ac:dyDescent="0.45">
      <c r="A14" s="37">
        <v>9</v>
      </c>
      <c r="B14" s="38" t="s">
        <v>13</v>
      </c>
      <c r="C14" s="39">
        <v>47509</v>
      </c>
      <c r="D14" s="39">
        <v>7117</v>
      </c>
      <c r="E14" s="47">
        <f t="shared" si="0"/>
        <v>54626</v>
      </c>
      <c r="F14" s="40" t="s">
        <v>54</v>
      </c>
      <c r="G14" s="48">
        <v>9</v>
      </c>
    </row>
    <row r="15" spans="1:17" x14ac:dyDescent="0.45">
      <c r="A15" s="41">
        <v>10</v>
      </c>
      <c r="B15" s="42" t="s">
        <v>14</v>
      </c>
      <c r="C15" s="43">
        <v>431824</v>
      </c>
      <c r="D15" s="43">
        <v>82232</v>
      </c>
      <c r="E15" s="49">
        <f t="shared" si="0"/>
        <v>514056</v>
      </c>
      <c r="F15" s="44" t="s">
        <v>55</v>
      </c>
      <c r="G15" s="50">
        <v>10</v>
      </c>
    </row>
    <row r="16" spans="1:17" ht="31.2" x14ac:dyDescent="0.45">
      <c r="A16" s="37">
        <v>11</v>
      </c>
      <c r="B16" s="38" t="s">
        <v>15</v>
      </c>
      <c r="C16" s="39">
        <v>105478</v>
      </c>
      <c r="D16" s="39">
        <v>12564</v>
      </c>
      <c r="E16" s="47">
        <f t="shared" si="0"/>
        <v>118042</v>
      </c>
      <c r="F16" s="40" t="s">
        <v>56</v>
      </c>
      <c r="G16" s="48">
        <v>11</v>
      </c>
    </row>
    <row r="17" spans="1:7" x14ac:dyDescent="0.45">
      <c r="A17" s="132" t="s">
        <v>16</v>
      </c>
      <c r="B17" s="132"/>
      <c r="C17" s="51">
        <f>C6+C7+C8+C9+C10+C11+C12+C13+C14+C15+C16</f>
        <v>14304470</v>
      </c>
      <c r="D17" s="51">
        <f>D6+D7+D8+D9+D10+D11+D12+D13+D14+D15+D16</f>
        <v>3182158</v>
      </c>
      <c r="E17" s="51">
        <f>E6+E7+E8+E9+E10+E11+E12+E13+E14+E15+E16</f>
        <v>17486628</v>
      </c>
      <c r="F17" s="136" t="s">
        <v>57</v>
      </c>
      <c r="G17" s="136"/>
    </row>
  </sheetData>
  <mergeCells count="8">
    <mergeCell ref="A17:B17"/>
    <mergeCell ref="F17:G17"/>
    <mergeCell ref="I5:Q5"/>
    <mergeCell ref="B1:F1"/>
    <mergeCell ref="B2:F2"/>
    <mergeCell ref="B3:F3"/>
    <mergeCell ref="A5:B5"/>
    <mergeCell ref="F5:G5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M34"/>
  <sheetViews>
    <sheetView rightToLeft="1" workbookViewId="0">
      <selection activeCell="B21" sqref="B21"/>
    </sheetView>
  </sheetViews>
  <sheetFormatPr defaultColWidth="8.77734375" defaultRowHeight="15.6" x14ac:dyDescent="0.45"/>
  <cols>
    <col min="1" max="1" width="30.33203125" style="86" customWidth="1"/>
    <col min="2" max="2" width="31.109375" style="86" customWidth="1"/>
    <col min="3" max="3" width="13.44140625" style="86" customWidth="1"/>
    <col min="4" max="11" width="8.77734375" style="86"/>
    <col min="12" max="12" width="11.21875" style="86" customWidth="1"/>
    <col min="13" max="16384" width="8.77734375" style="86"/>
  </cols>
  <sheetData>
    <row r="3" spans="1:13" ht="39" customHeight="1" x14ac:dyDescent="0.45">
      <c r="A3" s="55" t="s">
        <v>0</v>
      </c>
      <c r="B3" s="55" t="s">
        <v>152</v>
      </c>
      <c r="E3" s="133" t="s">
        <v>216</v>
      </c>
      <c r="F3" s="133"/>
      <c r="G3" s="133"/>
      <c r="H3" s="133"/>
      <c r="I3" s="133"/>
      <c r="J3" s="133"/>
      <c r="K3" s="133"/>
      <c r="L3" s="133"/>
      <c r="M3" s="133"/>
    </row>
    <row r="4" spans="1:13" s="56" customFormat="1" ht="24.9" hidden="1" customHeight="1" x14ac:dyDescent="0.45">
      <c r="A4" s="42" t="s">
        <v>151</v>
      </c>
      <c r="B4" s="88">
        <f>SUM(B1:B3)</f>
        <v>0</v>
      </c>
      <c r="C4" s="57"/>
    </row>
    <row r="5" spans="1:13" s="56" customFormat="1" ht="24.9" customHeight="1" x14ac:dyDescent="0.45">
      <c r="A5" s="116" t="s">
        <v>7</v>
      </c>
      <c r="B5" s="49">
        <v>40616214</v>
      </c>
      <c r="C5" s="121">
        <f>B5/B15</f>
        <v>1771.3905534475991</v>
      </c>
    </row>
    <row r="6" spans="1:13" s="56" customFormat="1" ht="24.9" customHeight="1" x14ac:dyDescent="0.45">
      <c r="A6" s="116" t="s">
        <v>11</v>
      </c>
      <c r="B6" s="49">
        <v>31668259</v>
      </c>
      <c r="C6" s="121">
        <f>B6/B12</f>
        <v>41.777989295698092</v>
      </c>
    </row>
    <row r="7" spans="1:13" s="56" customFormat="1" ht="24.9" customHeight="1" x14ac:dyDescent="0.45">
      <c r="A7" s="115" t="s">
        <v>6</v>
      </c>
      <c r="B7" s="47">
        <v>19977049</v>
      </c>
      <c r="C7" s="121" t="e">
        <f>B7/B18</f>
        <v>#DIV/0!</v>
      </c>
      <c r="D7" s="57"/>
      <c r="E7" s="57"/>
      <c r="F7" s="57"/>
      <c r="G7" s="57"/>
      <c r="H7" s="57"/>
    </row>
    <row r="8" spans="1:13" s="56" customFormat="1" ht="24.9" customHeight="1" x14ac:dyDescent="0.45">
      <c r="A8" s="116" t="s">
        <v>44</v>
      </c>
      <c r="B8" s="49">
        <v>6765920</v>
      </c>
      <c r="C8" s="121">
        <f>B8/B12</f>
        <v>8.9258627490557547</v>
      </c>
    </row>
    <row r="9" spans="1:13" s="56" customFormat="1" ht="24.9" customHeight="1" x14ac:dyDescent="0.45">
      <c r="A9" s="115" t="s">
        <v>190</v>
      </c>
      <c r="B9" s="47">
        <v>6471003</v>
      </c>
      <c r="C9" s="121">
        <f>B9/B14</f>
        <v>29.787894271667678</v>
      </c>
    </row>
    <row r="10" spans="1:13" s="56" customFormat="1" ht="24.9" customHeight="1" x14ac:dyDescent="0.45">
      <c r="A10" s="116" t="s">
        <v>9</v>
      </c>
      <c r="B10" s="49">
        <v>4007114</v>
      </c>
      <c r="C10" s="121" t="e">
        <f>B10/B18</f>
        <v>#DIV/0!</v>
      </c>
    </row>
    <row r="11" spans="1:13" s="56" customFormat="1" ht="24.9" customHeight="1" x14ac:dyDescent="0.45">
      <c r="A11" s="116" t="s">
        <v>14</v>
      </c>
      <c r="B11" s="49">
        <v>3673008</v>
      </c>
      <c r="C11" s="121">
        <f>B11/B13</f>
        <v>6.1887453706667923</v>
      </c>
    </row>
    <row r="12" spans="1:13" s="56" customFormat="1" ht="24.9" customHeight="1" x14ac:dyDescent="0.45">
      <c r="A12" s="115" t="s">
        <v>15</v>
      </c>
      <c r="B12" s="47">
        <v>758013</v>
      </c>
      <c r="C12" s="121">
        <f>B12/B13</f>
        <v>1.2771955423607155</v>
      </c>
    </row>
    <row r="13" spans="1:13" s="56" customFormat="1" ht="24.9" customHeight="1" x14ac:dyDescent="0.45">
      <c r="A13" s="115" t="s">
        <v>13</v>
      </c>
      <c r="B13" s="47">
        <v>593498</v>
      </c>
      <c r="C13" s="121" t="e">
        <f>B13/B16</f>
        <v>#DIV/0!</v>
      </c>
    </row>
    <row r="14" spans="1:13" s="56" customFormat="1" ht="24.9" customHeight="1" x14ac:dyDescent="0.45">
      <c r="A14" s="115" t="s">
        <v>8</v>
      </c>
      <c r="B14" s="47">
        <v>217236</v>
      </c>
      <c r="C14" s="121" t="e">
        <f>B14/B23</f>
        <v>#DIV/0!</v>
      </c>
    </row>
    <row r="15" spans="1:13" s="56" customFormat="1" ht="24.9" customHeight="1" x14ac:dyDescent="0.45">
      <c r="A15" s="115" t="s">
        <v>10</v>
      </c>
      <c r="B15" s="47">
        <v>22929</v>
      </c>
      <c r="C15" s="121" t="e">
        <f>B15/B22</f>
        <v>#DIV/0!</v>
      </c>
    </row>
    <row r="22" spans="10:12" x14ac:dyDescent="0.45">
      <c r="J22" s="143"/>
      <c r="K22" s="143"/>
      <c r="L22" s="120"/>
    </row>
    <row r="23" spans="10:12" x14ac:dyDescent="0.45">
      <c r="J23" s="41"/>
      <c r="K23" s="42"/>
      <c r="L23" s="43"/>
    </row>
    <row r="24" spans="10:12" x14ac:dyDescent="0.45">
      <c r="J24" s="41"/>
      <c r="K24" s="42"/>
      <c r="L24" s="43"/>
    </row>
    <row r="25" spans="10:12" x14ac:dyDescent="0.45">
      <c r="J25" s="41"/>
      <c r="K25" s="42"/>
      <c r="L25" s="43"/>
    </row>
    <row r="26" spans="10:12" x14ac:dyDescent="0.45">
      <c r="J26" s="41"/>
      <c r="K26" s="42"/>
      <c r="L26" s="43"/>
    </row>
    <row r="27" spans="10:12" x14ac:dyDescent="0.45">
      <c r="J27" s="41"/>
      <c r="K27" s="42"/>
      <c r="L27" s="43"/>
    </row>
    <row r="28" spans="10:12" x14ac:dyDescent="0.45">
      <c r="J28" s="41"/>
      <c r="K28" s="42"/>
      <c r="L28" s="43"/>
    </row>
    <row r="29" spans="10:12" x14ac:dyDescent="0.45">
      <c r="J29" s="41"/>
      <c r="K29" s="42"/>
      <c r="L29" s="43"/>
    </row>
    <row r="30" spans="10:12" x14ac:dyDescent="0.45">
      <c r="J30" s="41"/>
      <c r="K30" s="42"/>
      <c r="L30" s="43"/>
    </row>
    <row r="31" spans="10:12" x14ac:dyDescent="0.45">
      <c r="J31" s="41"/>
      <c r="K31" s="42"/>
      <c r="L31" s="43"/>
    </row>
    <row r="32" spans="10:12" x14ac:dyDescent="0.45">
      <c r="J32" s="41"/>
      <c r="K32" s="42"/>
      <c r="L32" s="43"/>
    </row>
    <row r="33" spans="10:12" x14ac:dyDescent="0.45">
      <c r="J33" s="41"/>
      <c r="K33" s="42"/>
      <c r="L33" s="43"/>
    </row>
    <row r="34" spans="10:12" x14ac:dyDescent="0.45">
      <c r="J34" s="144"/>
      <c r="K34" s="144"/>
      <c r="L34" s="122"/>
    </row>
  </sheetData>
  <autoFilter ref="A3:M15">
    <filterColumn colId="1">
      <filters>
        <filter val="19,977,049"/>
        <filter val="217,236"/>
        <filter val="22,929"/>
        <filter val="3,673,008"/>
        <filter val="31,668,259"/>
        <filter val="4,007,114"/>
        <filter val="40,616,214"/>
        <filter val="593,498"/>
        <filter val="6,471,003"/>
        <filter val="6,765,920"/>
        <filter val="758,013"/>
      </filters>
    </filterColumn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sortState ref="A4:M15">
      <sortCondition descending="1" ref="B3"/>
    </sortState>
  </autoFilter>
  <sortState ref="A4:B14">
    <sortCondition descending="1" ref="B4:B14"/>
  </sortState>
  <mergeCells count="3">
    <mergeCell ref="E3:M3"/>
    <mergeCell ref="J22:K22"/>
    <mergeCell ref="J34:K34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rightToLeft="1" workbookViewId="0">
      <selection activeCell="K5" sqref="K5:S5"/>
    </sheetView>
  </sheetViews>
  <sheetFormatPr defaultColWidth="8.77734375" defaultRowHeight="15.6" x14ac:dyDescent="0.45"/>
  <cols>
    <col min="1" max="1" width="4.6640625" style="11" customWidth="1"/>
    <col min="2" max="2" width="25.6640625" style="11" customWidth="1"/>
    <col min="3" max="6" width="9.6640625" style="11" customWidth="1"/>
    <col min="7" max="7" width="14.77734375" style="11" bestFit="1" customWidth="1"/>
    <col min="8" max="8" width="25.6640625" style="11" customWidth="1"/>
    <col min="9" max="9" width="4.6640625" style="11" customWidth="1"/>
    <col min="10" max="16384" width="8.77734375" style="11"/>
  </cols>
  <sheetData>
    <row r="1" spans="1:21" x14ac:dyDescent="0.45">
      <c r="B1" s="130"/>
      <c r="C1" s="130"/>
      <c r="D1" s="130"/>
      <c r="E1" s="130"/>
      <c r="F1" s="130"/>
      <c r="G1" s="130"/>
      <c r="H1" s="130"/>
    </row>
    <row r="2" spans="1:21" x14ac:dyDescent="0.45">
      <c r="B2" s="130"/>
      <c r="C2" s="130"/>
      <c r="D2" s="130"/>
      <c r="E2" s="130"/>
      <c r="F2" s="130"/>
      <c r="G2" s="130"/>
      <c r="H2" s="130"/>
    </row>
    <row r="3" spans="1:21" x14ac:dyDescent="0.45">
      <c r="B3" s="130"/>
      <c r="C3" s="130"/>
      <c r="D3" s="130"/>
      <c r="E3" s="130"/>
      <c r="F3" s="130"/>
      <c r="G3" s="130"/>
      <c r="H3" s="130"/>
      <c r="M3" s="133"/>
      <c r="N3" s="133"/>
      <c r="O3" s="133"/>
      <c r="P3" s="133"/>
      <c r="Q3" s="133"/>
      <c r="R3" s="133"/>
      <c r="S3" s="133"/>
      <c r="T3" s="133"/>
      <c r="U3" s="133"/>
    </row>
    <row r="5" spans="1:21" ht="46.8" x14ac:dyDescent="0.45">
      <c r="A5" s="131" t="s">
        <v>0</v>
      </c>
      <c r="B5" s="131"/>
      <c r="C5" s="46" t="s">
        <v>1</v>
      </c>
      <c r="D5" s="46" t="s">
        <v>2</v>
      </c>
      <c r="E5" s="46" t="s">
        <v>3</v>
      </c>
      <c r="F5" s="46" t="s">
        <v>4</v>
      </c>
      <c r="G5" s="46" t="s">
        <v>5</v>
      </c>
      <c r="H5" s="136" t="s">
        <v>45</v>
      </c>
      <c r="I5" s="136"/>
      <c r="K5" s="145" t="s">
        <v>217</v>
      </c>
      <c r="L5" s="145"/>
      <c r="M5" s="145"/>
      <c r="N5" s="145"/>
      <c r="O5" s="145"/>
      <c r="P5" s="145"/>
      <c r="Q5" s="145"/>
      <c r="R5" s="145"/>
      <c r="S5" s="145"/>
    </row>
    <row r="6" spans="1:21" x14ac:dyDescent="0.45">
      <c r="A6" s="37">
        <v>1</v>
      </c>
      <c r="B6" s="38" t="s">
        <v>6</v>
      </c>
      <c r="C6" s="39">
        <v>4639307</v>
      </c>
      <c r="D6" s="39">
        <v>5116631</v>
      </c>
      <c r="E6" s="39">
        <v>6743844</v>
      </c>
      <c r="F6" s="39">
        <v>3477267</v>
      </c>
      <c r="G6" s="47">
        <f>SUM(C6:F6)</f>
        <v>19977049</v>
      </c>
      <c r="H6" s="40" t="s">
        <v>46</v>
      </c>
      <c r="I6" s="48">
        <v>1</v>
      </c>
    </row>
    <row r="7" spans="1:21" ht="31.2" x14ac:dyDescent="0.45">
      <c r="A7" s="41">
        <v>2</v>
      </c>
      <c r="B7" s="42" t="s">
        <v>7</v>
      </c>
      <c r="C7" s="43">
        <v>17323109</v>
      </c>
      <c r="D7" s="43">
        <v>19483941</v>
      </c>
      <c r="E7" s="43">
        <v>1842434</v>
      </c>
      <c r="F7" s="43">
        <v>1966730</v>
      </c>
      <c r="G7" s="49">
        <f>SUM(C7:F7)</f>
        <v>40616214</v>
      </c>
      <c r="H7" s="44" t="s">
        <v>47</v>
      </c>
      <c r="I7" s="50">
        <v>2</v>
      </c>
    </row>
    <row r="8" spans="1:21" x14ac:dyDescent="0.45">
      <c r="A8" s="37">
        <v>3</v>
      </c>
      <c r="B8" s="38" t="s">
        <v>8</v>
      </c>
      <c r="C8" s="39">
        <v>0</v>
      </c>
      <c r="D8" s="39">
        <v>0</v>
      </c>
      <c r="E8" s="45">
        <v>0</v>
      </c>
      <c r="F8" s="39">
        <v>217236</v>
      </c>
      <c r="G8" s="47">
        <f>SUM(C8:F8)</f>
        <v>217236</v>
      </c>
      <c r="H8" s="40" t="s">
        <v>48</v>
      </c>
      <c r="I8" s="48">
        <v>3</v>
      </c>
    </row>
    <row r="9" spans="1:21" x14ac:dyDescent="0.45">
      <c r="A9" s="41">
        <v>4</v>
      </c>
      <c r="B9" s="42" t="s">
        <v>9</v>
      </c>
      <c r="C9" s="43">
        <v>435859</v>
      </c>
      <c r="D9" s="43">
        <v>1304756</v>
      </c>
      <c r="E9" s="43">
        <v>1466781</v>
      </c>
      <c r="F9" s="43">
        <v>799718</v>
      </c>
      <c r="G9" s="49">
        <f>SUM(C9:F9)</f>
        <v>4007114</v>
      </c>
      <c r="H9" s="44" t="s">
        <v>49</v>
      </c>
      <c r="I9" s="50">
        <v>4</v>
      </c>
    </row>
    <row r="10" spans="1:21" x14ac:dyDescent="0.45">
      <c r="A10" s="37">
        <v>5</v>
      </c>
      <c r="B10" s="38" t="s">
        <v>10</v>
      </c>
      <c r="C10" s="39">
        <v>7056</v>
      </c>
      <c r="D10" s="39">
        <v>15873</v>
      </c>
      <c r="E10" s="39">
        <v>0</v>
      </c>
      <c r="F10" s="39">
        <v>0</v>
      </c>
      <c r="G10" s="47">
        <f>SUM(C10:F10)</f>
        <v>22929</v>
      </c>
      <c r="H10" s="40" t="s">
        <v>50</v>
      </c>
      <c r="I10" s="48">
        <v>5</v>
      </c>
    </row>
    <row r="11" spans="1:21" x14ac:dyDescent="0.45">
      <c r="A11" s="41">
        <v>6</v>
      </c>
      <c r="B11" s="42" t="s">
        <v>11</v>
      </c>
      <c r="C11" s="43">
        <v>0</v>
      </c>
      <c r="D11" s="43">
        <v>0</v>
      </c>
      <c r="E11" s="43">
        <v>0</v>
      </c>
      <c r="F11" s="43">
        <v>31668259</v>
      </c>
      <c r="G11" s="49">
        <f t="shared" ref="G11:G16" si="0">SUM(C11:F11)</f>
        <v>31668259</v>
      </c>
      <c r="H11" s="44" t="s">
        <v>51</v>
      </c>
      <c r="I11" s="50">
        <v>6</v>
      </c>
    </row>
    <row r="12" spans="1:21" x14ac:dyDescent="0.45">
      <c r="A12" s="37">
        <v>7</v>
      </c>
      <c r="B12" s="38" t="s">
        <v>190</v>
      </c>
      <c r="C12" s="39">
        <v>3056739</v>
      </c>
      <c r="D12" s="39">
        <v>1835392</v>
      </c>
      <c r="E12" s="39">
        <v>1304051</v>
      </c>
      <c r="F12" s="39">
        <v>274821</v>
      </c>
      <c r="G12" s="47">
        <f t="shared" si="0"/>
        <v>6471003</v>
      </c>
      <c r="H12" s="40" t="s">
        <v>52</v>
      </c>
      <c r="I12" s="48">
        <v>7</v>
      </c>
    </row>
    <row r="13" spans="1:21" ht="31.2" x14ac:dyDescent="0.45">
      <c r="A13" s="41">
        <v>8</v>
      </c>
      <c r="B13" s="42" t="s">
        <v>44</v>
      </c>
      <c r="C13" s="43">
        <v>1969395</v>
      </c>
      <c r="D13" s="43">
        <v>2543573</v>
      </c>
      <c r="E13" s="43">
        <v>1458046</v>
      </c>
      <c r="F13" s="43">
        <v>794906</v>
      </c>
      <c r="G13" s="49">
        <f t="shared" si="0"/>
        <v>6765920</v>
      </c>
      <c r="H13" s="44" t="s">
        <v>53</v>
      </c>
      <c r="I13" s="50">
        <v>8</v>
      </c>
    </row>
    <row r="14" spans="1:21" x14ac:dyDescent="0.45">
      <c r="A14" s="37">
        <v>9</v>
      </c>
      <c r="B14" s="38" t="s">
        <v>13</v>
      </c>
      <c r="C14" s="39">
        <v>203715</v>
      </c>
      <c r="D14" s="39">
        <v>389783</v>
      </c>
      <c r="E14" s="39">
        <v>0</v>
      </c>
      <c r="F14" s="39">
        <v>0</v>
      </c>
      <c r="G14" s="47">
        <f t="shared" si="0"/>
        <v>593498</v>
      </c>
      <c r="H14" s="40" t="s">
        <v>54</v>
      </c>
      <c r="I14" s="48">
        <v>9</v>
      </c>
    </row>
    <row r="15" spans="1:21" ht="21" customHeight="1" x14ac:dyDescent="0.45">
      <c r="A15" s="41">
        <v>10</v>
      </c>
      <c r="B15" s="42" t="s">
        <v>14</v>
      </c>
      <c r="C15" s="43">
        <v>631851</v>
      </c>
      <c r="D15" s="43">
        <v>2207588</v>
      </c>
      <c r="E15" s="43">
        <v>833569</v>
      </c>
      <c r="F15" s="43">
        <v>0</v>
      </c>
      <c r="G15" s="49">
        <f t="shared" si="0"/>
        <v>3673008</v>
      </c>
      <c r="H15" s="44" t="s">
        <v>55</v>
      </c>
      <c r="I15" s="50">
        <v>10</v>
      </c>
    </row>
    <row r="16" spans="1:21" s="54" customFormat="1" ht="21" customHeight="1" x14ac:dyDescent="0.3">
      <c r="A16" s="37">
        <v>11</v>
      </c>
      <c r="B16" s="38" t="s">
        <v>15</v>
      </c>
      <c r="C16" s="39">
        <v>194978</v>
      </c>
      <c r="D16" s="39">
        <v>268957</v>
      </c>
      <c r="E16" s="39">
        <v>294078</v>
      </c>
      <c r="F16" s="39">
        <v>0</v>
      </c>
      <c r="G16" s="47">
        <f t="shared" si="0"/>
        <v>758013</v>
      </c>
      <c r="H16" s="40" t="s">
        <v>56</v>
      </c>
      <c r="I16" s="48">
        <v>11</v>
      </c>
    </row>
    <row r="17" spans="1:9" s="54" customFormat="1" ht="24.75" customHeight="1" x14ac:dyDescent="0.3">
      <c r="A17" s="132" t="s">
        <v>16</v>
      </c>
      <c r="B17" s="132"/>
      <c r="C17" s="51">
        <f>C6+C7+C8+C9+C10+C11+C12+C13+C14+C15+C16</f>
        <v>28462009</v>
      </c>
      <c r="D17" s="51">
        <f>D6+D7+D8+D9+D10+D11+D12+D13+D14+D15+D16</f>
        <v>33166494</v>
      </c>
      <c r="E17" s="51">
        <f>E6+E7+E8+E9+E10+E11+E12+E13+E14+E15+E16</f>
        <v>13942803</v>
      </c>
      <c r="F17" s="51">
        <f>F6+F7+F8+F9+F10+F11+F12+F13+F14+F15+F16</f>
        <v>39198937</v>
      </c>
      <c r="G17" s="51">
        <f>G6+G7+G8+G9+G10+G11+G12+G13+G14+G15+G16</f>
        <v>114770243</v>
      </c>
      <c r="H17" s="136" t="s">
        <v>57</v>
      </c>
      <c r="I17" s="136"/>
    </row>
    <row r="18" spans="1:9" s="54" customFormat="1" ht="24.75" customHeight="1" x14ac:dyDescent="0.45">
      <c r="A18" s="11"/>
      <c r="B18" s="11"/>
      <c r="C18" s="11"/>
      <c r="D18" s="11"/>
      <c r="E18" s="11"/>
      <c r="F18" s="11"/>
      <c r="G18" s="11"/>
      <c r="H18" s="11"/>
      <c r="I18" s="11"/>
    </row>
    <row r="19" spans="1:9" s="54" customFormat="1" ht="21" customHeight="1" x14ac:dyDescent="0.45">
      <c r="A19" s="11"/>
      <c r="B19" s="11"/>
      <c r="C19" s="11"/>
      <c r="D19" s="11"/>
      <c r="E19" s="11"/>
      <c r="F19" s="11"/>
      <c r="G19" s="11"/>
      <c r="H19" s="11"/>
      <c r="I19" s="11"/>
    </row>
    <row r="20" spans="1:9" s="54" customFormat="1" ht="21" customHeight="1" x14ac:dyDescent="0.45">
      <c r="A20" s="11"/>
      <c r="B20" s="11"/>
      <c r="C20" s="11"/>
      <c r="D20" s="11"/>
      <c r="E20" s="11"/>
      <c r="F20" s="11"/>
      <c r="G20" s="11"/>
      <c r="H20" s="11"/>
      <c r="I20" s="11"/>
    </row>
    <row r="21" spans="1:9" s="54" customFormat="1" ht="21" customHeight="1" x14ac:dyDescent="0.45">
      <c r="A21" s="11"/>
      <c r="B21" s="11"/>
      <c r="C21" s="11"/>
      <c r="D21" s="11"/>
      <c r="E21" s="11"/>
      <c r="F21" s="11"/>
      <c r="G21" s="11"/>
      <c r="H21" s="11"/>
      <c r="I21" s="11"/>
    </row>
    <row r="22" spans="1:9" s="54" customFormat="1" ht="21" customHeight="1" x14ac:dyDescent="0.45">
      <c r="A22" s="11"/>
      <c r="B22" s="11"/>
      <c r="C22" s="11"/>
      <c r="D22" s="11"/>
      <c r="E22" s="11"/>
      <c r="F22" s="11"/>
      <c r="G22" s="11"/>
      <c r="H22" s="11"/>
      <c r="I22" s="11"/>
    </row>
    <row r="23" spans="1:9" s="54" customFormat="1" ht="21" customHeight="1" x14ac:dyDescent="0.45">
      <c r="A23" s="11"/>
      <c r="B23" s="11"/>
      <c r="C23" s="11"/>
      <c r="D23" s="11"/>
      <c r="E23" s="11"/>
      <c r="F23" s="11"/>
      <c r="G23" s="11"/>
      <c r="H23" s="11"/>
      <c r="I23" s="11"/>
    </row>
    <row r="24" spans="1:9" s="54" customFormat="1" ht="21" customHeight="1" x14ac:dyDescent="0.45">
      <c r="A24" s="11"/>
      <c r="B24" s="11"/>
      <c r="C24" s="11"/>
      <c r="D24" s="11"/>
      <c r="E24" s="11"/>
      <c r="F24" s="11"/>
      <c r="G24" s="11"/>
      <c r="H24" s="11"/>
      <c r="I24" s="11"/>
    </row>
    <row r="25" spans="1:9" s="54" customFormat="1" ht="21" customHeight="1" x14ac:dyDescent="0.45">
      <c r="A25" s="11"/>
      <c r="B25" s="11"/>
      <c r="C25" s="11"/>
      <c r="D25" s="11"/>
      <c r="E25" s="11"/>
      <c r="F25" s="11"/>
      <c r="G25" s="11"/>
      <c r="H25" s="11"/>
      <c r="I25" s="11"/>
    </row>
    <row r="26" spans="1:9" s="54" customFormat="1" ht="21" customHeight="1" x14ac:dyDescent="0.45">
      <c r="A26" s="11"/>
      <c r="B26" s="11"/>
      <c r="C26" s="11"/>
      <c r="D26" s="11"/>
      <c r="E26" s="11"/>
      <c r="F26" s="11"/>
      <c r="G26" s="11"/>
      <c r="H26" s="11"/>
      <c r="I26" s="11"/>
    </row>
    <row r="27" spans="1:9" s="54" customFormat="1" ht="21" customHeight="1" x14ac:dyDescent="0.45">
      <c r="A27" s="11"/>
      <c r="B27" s="11"/>
      <c r="C27" s="11"/>
      <c r="D27" s="11"/>
      <c r="E27" s="11"/>
      <c r="F27" s="11"/>
      <c r="G27" s="11"/>
      <c r="H27" s="11"/>
      <c r="I27" s="11"/>
    </row>
    <row r="28" spans="1:9" s="54" customFormat="1" ht="21" customHeight="1" x14ac:dyDescent="0.45">
      <c r="A28" s="11"/>
      <c r="B28" s="11"/>
      <c r="C28" s="11"/>
      <c r="D28" s="11"/>
      <c r="E28" s="11"/>
      <c r="F28" s="11"/>
      <c r="G28" s="11"/>
      <c r="H28" s="11"/>
      <c r="I28" s="11"/>
    </row>
    <row r="29" spans="1:9" s="54" customFormat="1" ht="28.5" customHeight="1" x14ac:dyDescent="0.45">
      <c r="A29" s="11"/>
      <c r="B29" s="11"/>
      <c r="C29" s="11"/>
      <c r="D29" s="11"/>
      <c r="E29" s="11"/>
      <c r="F29" s="11"/>
      <c r="G29" s="11"/>
      <c r="H29" s="11"/>
      <c r="I29" s="11"/>
    </row>
  </sheetData>
  <mergeCells count="9">
    <mergeCell ref="A17:B17"/>
    <mergeCell ref="H17:I17"/>
    <mergeCell ref="K5:S5"/>
    <mergeCell ref="B1:H1"/>
    <mergeCell ref="B2:H2"/>
    <mergeCell ref="B3:H3"/>
    <mergeCell ref="A5:B5"/>
    <mergeCell ref="H5:I5"/>
    <mergeCell ref="M3:U3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7"/>
  <sheetViews>
    <sheetView rightToLeft="1" workbookViewId="0">
      <selection activeCell="A2" sqref="A2:B2"/>
    </sheetView>
  </sheetViews>
  <sheetFormatPr defaultColWidth="8.77734375" defaultRowHeight="15.6" x14ac:dyDescent="0.45"/>
  <cols>
    <col min="1" max="1" width="33.88671875" style="11" customWidth="1"/>
    <col min="2" max="2" width="24" style="11" customWidth="1"/>
    <col min="3" max="16384" width="8.77734375" style="11"/>
  </cols>
  <sheetData>
    <row r="1" spans="1:12" x14ac:dyDescent="0.45">
      <c r="B1" s="52"/>
    </row>
    <row r="2" spans="1:12" ht="21" x14ac:dyDescent="0.6">
      <c r="A2" s="146" t="s">
        <v>227</v>
      </c>
      <c r="B2" s="146"/>
    </row>
    <row r="3" spans="1:12" x14ac:dyDescent="0.45">
      <c r="B3" s="52"/>
    </row>
    <row r="5" spans="1:12" ht="44.25" customHeight="1" x14ac:dyDescent="0.45">
      <c r="A5" s="53" t="s">
        <v>0</v>
      </c>
      <c r="B5" s="46" t="s">
        <v>153</v>
      </c>
      <c r="D5" s="133" t="s">
        <v>218</v>
      </c>
      <c r="E5" s="133"/>
      <c r="F5" s="133"/>
      <c r="G5" s="133"/>
      <c r="H5" s="133"/>
      <c r="I5" s="133"/>
      <c r="J5" s="133"/>
      <c r="K5" s="133"/>
      <c r="L5" s="133"/>
    </row>
    <row r="6" spans="1:12" hidden="1" x14ac:dyDescent="0.45">
      <c r="A6" s="119" t="s">
        <v>16</v>
      </c>
      <c r="B6" s="51" t="e">
        <f>#REF!+#REF!+#REF!+#REF!+#REF!+#REF!+B1+B2+B3+B4+B5</f>
        <v>#REF!</v>
      </c>
    </row>
    <row r="7" spans="1:12" x14ac:dyDescent="0.45">
      <c r="A7" s="42" t="s">
        <v>7</v>
      </c>
      <c r="B7" s="47">
        <v>21884833</v>
      </c>
    </row>
    <row r="8" spans="1:12" x14ac:dyDescent="0.45">
      <c r="A8" s="42" t="s">
        <v>11</v>
      </c>
      <c r="B8" s="47">
        <v>14412583</v>
      </c>
    </row>
    <row r="9" spans="1:12" x14ac:dyDescent="0.45">
      <c r="A9" s="42" t="s">
        <v>6</v>
      </c>
      <c r="B9" s="47">
        <v>8686408</v>
      </c>
    </row>
    <row r="10" spans="1:12" x14ac:dyDescent="0.45">
      <c r="A10" s="38" t="s">
        <v>44</v>
      </c>
      <c r="B10" s="47">
        <v>3951360</v>
      </c>
    </row>
    <row r="11" spans="1:12" x14ac:dyDescent="0.45">
      <c r="A11" s="42" t="s">
        <v>190</v>
      </c>
      <c r="B11" s="47">
        <v>2691003</v>
      </c>
    </row>
    <row r="12" spans="1:12" x14ac:dyDescent="0.45">
      <c r="A12" s="42" t="s">
        <v>9</v>
      </c>
      <c r="B12" s="47">
        <v>2208553</v>
      </c>
    </row>
    <row r="13" spans="1:12" x14ac:dyDescent="0.45">
      <c r="A13" s="38" t="s">
        <v>14</v>
      </c>
      <c r="B13" s="47">
        <v>920067</v>
      </c>
    </row>
    <row r="14" spans="1:12" x14ac:dyDescent="0.45">
      <c r="A14" s="38" t="s">
        <v>13</v>
      </c>
      <c r="B14" s="47">
        <v>383498</v>
      </c>
    </row>
    <row r="15" spans="1:12" x14ac:dyDescent="0.45">
      <c r="A15" s="38" t="s">
        <v>15</v>
      </c>
      <c r="B15" s="47">
        <v>299769</v>
      </c>
    </row>
    <row r="16" spans="1:12" x14ac:dyDescent="0.45">
      <c r="A16" s="38" t="s">
        <v>8</v>
      </c>
      <c r="B16" s="47">
        <v>129936</v>
      </c>
    </row>
    <row r="17" spans="1:2" ht="21.75" customHeight="1" x14ac:dyDescent="0.45">
      <c r="A17" s="38" t="s">
        <v>10</v>
      </c>
      <c r="B17" s="47">
        <v>8028</v>
      </c>
    </row>
  </sheetData>
  <autoFilter ref="A5:L17">
    <filterColumn colId="1">
      <filters>
        <filter val="129,936"/>
        <filter val="14,412,583"/>
        <filter val="2,208,553"/>
        <filter val="2,691,003"/>
        <filter val="21,884,833"/>
        <filter val="299,769"/>
        <filter val="3,951,360"/>
        <filter val="383,498"/>
        <filter val="8,028"/>
        <filter val="8,686,408"/>
        <filter val="920,067"/>
      </filters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A6:L17">
      <sortCondition descending="1" ref="B5"/>
    </sortState>
  </autoFilter>
  <sortState ref="A6:B16">
    <sortCondition descending="1" ref="B6:B16"/>
  </sortState>
  <mergeCells count="2">
    <mergeCell ref="D5:L5"/>
    <mergeCell ref="A2:B2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rightToLeft="1" workbookViewId="0">
      <selection activeCell="B2" sqref="B2:H2"/>
    </sheetView>
  </sheetViews>
  <sheetFormatPr defaultColWidth="8.77734375" defaultRowHeight="15.6" x14ac:dyDescent="0.45"/>
  <cols>
    <col min="1" max="1" width="4.6640625" style="11" customWidth="1"/>
    <col min="2" max="2" width="25.6640625" style="11" customWidth="1"/>
    <col min="3" max="7" width="9.6640625" style="11" customWidth="1"/>
    <col min="8" max="8" width="25.6640625" style="11" customWidth="1"/>
    <col min="9" max="9" width="4.6640625" style="11" customWidth="1"/>
    <col min="10" max="16384" width="8.77734375" style="11"/>
  </cols>
  <sheetData>
    <row r="1" spans="1:19" x14ac:dyDescent="0.45">
      <c r="B1" s="130"/>
      <c r="C1" s="130"/>
      <c r="D1" s="130"/>
      <c r="E1" s="130"/>
      <c r="F1" s="130"/>
      <c r="G1" s="130"/>
      <c r="H1" s="130"/>
    </row>
    <row r="2" spans="1:19" ht="21" x14ac:dyDescent="0.45">
      <c r="B2" s="141" t="s">
        <v>226</v>
      </c>
      <c r="C2" s="148"/>
      <c r="D2" s="148"/>
      <c r="E2" s="148"/>
      <c r="F2" s="148"/>
      <c r="G2" s="148"/>
      <c r="H2" s="148"/>
    </row>
    <row r="3" spans="1:19" x14ac:dyDescent="0.45">
      <c r="B3" s="130"/>
      <c r="C3" s="130"/>
      <c r="D3" s="130"/>
      <c r="E3" s="130"/>
      <c r="F3" s="130"/>
      <c r="G3" s="130"/>
      <c r="H3" s="130"/>
    </row>
    <row r="5" spans="1:19" ht="46.8" x14ac:dyDescent="0.45">
      <c r="A5" s="131" t="s">
        <v>0</v>
      </c>
      <c r="B5" s="131"/>
      <c r="C5" s="46" t="s">
        <v>1</v>
      </c>
      <c r="D5" s="46" t="s">
        <v>2</v>
      </c>
      <c r="E5" s="46" t="s">
        <v>3</v>
      </c>
      <c r="F5" s="46" t="s">
        <v>4</v>
      </c>
      <c r="G5" s="46" t="s">
        <v>5</v>
      </c>
      <c r="H5" s="136" t="s">
        <v>45</v>
      </c>
      <c r="I5" s="136"/>
      <c r="K5" s="147" t="s">
        <v>219</v>
      </c>
      <c r="L5" s="147"/>
      <c r="M5" s="147"/>
      <c r="N5" s="147"/>
      <c r="O5" s="147"/>
      <c r="P5" s="147"/>
      <c r="Q5" s="147"/>
      <c r="R5" s="147"/>
      <c r="S5" s="147"/>
    </row>
    <row r="6" spans="1:19" x14ac:dyDescent="0.45">
      <c r="A6" s="37">
        <v>1</v>
      </c>
      <c r="B6" s="38" t="s">
        <v>6</v>
      </c>
      <c r="C6" s="39">
        <v>2254562</v>
      </c>
      <c r="D6" s="39">
        <v>1925122</v>
      </c>
      <c r="E6" s="39">
        <v>2885142</v>
      </c>
      <c r="F6" s="39">
        <v>1621582</v>
      </c>
      <c r="G6" s="47">
        <f>SUM(C6:F6)</f>
        <v>8686408</v>
      </c>
      <c r="H6" s="40" t="s">
        <v>46</v>
      </c>
      <c r="I6" s="48">
        <v>1</v>
      </c>
    </row>
    <row r="7" spans="1:19" ht="31.2" x14ac:dyDescent="0.45">
      <c r="A7" s="41">
        <v>2</v>
      </c>
      <c r="B7" s="42" t="s">
        <v>7</v>
      </c>
      <c r="C7" s="43">
        <v>10021522</v>
      </c>
      <c r="D7" s="43">
        <v>9854219</v>
      </c>
      <c r="E7" s="43">
        <v>1042362</v>
      </c>
      <c r="F7" s="43">
        <v>966730</v>
      </c>
      <c r="G7" s="47">
        <f t="shared" ref="G7:G16" si="0">SUM(C7:F7)</f>
        <v>21884833</v>
      </c>
      <c r="H7" s="44" t="s">
        <v>47</v>
      </c>
      <c r="I7" s="50">
        <v>2</v>
      </c>
    </row>
    <row r="8" spans="1:19" x14ac:dyDescent="0.45">
      <c r="A8" s="37">
        <v>3</v>
      </c>
      <c r="B8" s="38" t="s">
        <v>8</v>
      </c>
      <c r="C8" s="39">
        <v>0</v>
      </c>
      <c r="D8" s="39">
        <v>0</v>
      </c>
      <c r="E8" s="45">
        <v>0</v>
      </c>
      <c r="F8" s="39">
        <v>129936</v>
      </c>
      <c r="G8" s="47">
        <f t="shared" si="0"/>
        <v>129936</v>
      </c>
      <c r="H8" s="40" t="s">
        <v>48</v>
      </c>
      <c r="I8" s="48">
        <v>3</v>
      </c>
    </row>
    <row r="9" spans="1:19" x14ac:dyDescent="0.45">
      <c r="A9" s="41">
        <v>4</v>
      </c>
      <c r="B9" s="42" t="s">
        <v>9</v>
      </c>
      <c r="C9" s="43">
        <v>219859</v>
      </c>
      <c r="D9" s="43">
        <v>705423</v>
      </c>
      <c r="E9" s="43">
        <v>858759</v>
      </c>
      <c r="F9" s="43">
        <v>424512</v>
      </c>
      <c r="G9" s="47">
        <f t="shared" si="0"/>
        <v>2208553</v>
      </c>
      <c r="H9" s="44" t="s">
        <v>49</v>
      </c>
      <c r="I9" s="50">
        <v>4</v>
      </c>
    </row>
    <row r="10" spans="1:19" x14ac:dyDescent="0.45">
      <c r="A10" s="37">
        <v>5</v>
      </c>
      <c r="B10" s="38" t="s">
        <v>10</v>
      </c>
      <c r="C10" s="39">
        <v>1955</v>
      </c>
      <c r="D10" s="39">
        <v>6073</v>
      </c>
      <c r="E10" s="39">
        <v>0</v>
      </c>
      <c r="F10" s="39">
        <v>0</v>
      </c>
      <c r="G10" s="47">
        <f t="shared" si="0"/>
        <v>8028</v>
      </c>
      <c r="H10" s="40" t="s">
        <v>50</v>
      </c>
      <c r="I10" s="48">
        <v>5</v>
      </c>
    </row>
    <row r="11" spans="1:19" x14ac:dyDescent="0.45">
      <c r="A11" s="41">
        <v>6</v>
      </c>
      <c r="B11" s="42" t="s">
        <v>11</v>
      </c>
      <c r="C11" s="43">
        <v>0</v>
      </c>
      <c r="D11" s="43">
        <v>0</v>
      </c>
      <c r="E11" s="43">
        <v>0</v>
      </c>
      <c r="F11" s="43">
        <v>14412583</v>
      </c>
      <c r="G11" s="47">
        <f t="shared" si="0"/>
        <v>14412583</v>
      </c>
      <c r="H11" s="44" t="s">
        <v>51</v>
      </c>
      <c r="I11" s="50">
        <v>6</v>
      </c>
    </row>
    <row r="12" spans="1:19" x14ac:dyDescent="0.45">
      <c r="A12" s="37">
        <v>7</v>
      </c>
      <c r="B12" s="38" t="s">
        <v>190</v>
      </c>
      <c r="C12" s="39">
        <v>1356739</v>
      </c>
      <c r="D12" s="39">
        <v>735392</v>
      </c>
      <c r="E12" s="39">
        <v>504051</v>
      </c>
      <c r="F12" s="39">
        <v>94821</v>
      </c>
      <c r="G12" s="47">
        <f t="shared" si="0"/>
        <v>2691003</v>
      </c>
      <c r="H12" s="40" t="s">
        <v>52</v>
      </c>
      <c r="I12" s="48">
        <v>7</v>
      </c>
    </row>
    <row r="13" spans="1:19" ht="31.2" x14ac:dyDescent="0.45">
      <c r="A13" s="41">
        <v>8</v>
      </c>
      <c r="B13" s="42" t="s">
        <v>44</v>
      </c>
      <c r="C13" s="43">
        <v>1102365</v>
      </c>
      <c r="D13" s="43">
        <v>1674932</v>
      </c>
      <c r="E13" s="43">
        <v>746514</v>
      </c>
      <c r="F13" s="43">
        <v>427549</v>
      </c>
      <c r="G13" s="47">
        <f t="shared" si="0"/>
        <v>3951360</v>
      </c>
      <c r="H13" s="44" t="s">
        <v>53</v>
      </c>
      <c r="I13" s="50">
        <v>8</v>
      </c>
    </row>
    <row r="14" spans="1:19" x14ac:dyDescent="0.45">
      <c r="A14" s="37">
        <v>9</v>
      </c>
      <c r="B14" s="38" t="s">
        <v>13</v>
      </c>
      <c r="C14" s="39">
        <v>103715</v>
      </c>
      <c r="D14" s="39">
        <v>279783</v>
      </c>
      <c r="E14" s="39">
        <v>0</v>
      </c>
      <c r="F14" s="39">
        <v>0</v>
      </c>
      <c r="G14" s="47">
        <f t="shared" si="0"/>
        <v>383498</v>
      </c>
      <c r="H14" s="40" t="s">
        <v>54</v>
      </c>
      <c r="I14" s="48">
        <v>9</v>
      </c>
    </row>
    <row r="15" spans="1:19" x14ac:dyDescent="0.45">
      <c r="A15" s="41">
        <v>10</v>
      </c>
      <c r="B15" s="42" t="s">
        <v>14</v>
      </c>
      <c r="C15" s="43">
        <v>145312</v>
      </c>
      <c r="D15" s="43">
        <v>482413</v>
      </c>
      <c r="E15" s="43">
        <v>292342</v>
      </c>
      <c r="F15" s="43">
        <v>0</v>
      </c>
      <c r="G15" s="47">
        <f t="shared" si="0"/>
        <v>920067</v>
      </c>
      <c r="H15" s="44" t="s">
        <v>55</v>
      </c>
      <c r="I15" s="50">
        <v>10</v>
      </c>
    </row>
    <row r="16" spans="1:19" ht="31.2" x14ac:dyDescent="0.45">
      <c r="A16" s="37">
        <v>11</v>
      </c>
      <c r="B16" s="38" t="s">
        <v>15</v>
      </c>
      <c r="C16" s="39">
        <v>86452</v>
      </c>
      <c r="D16" s="39">
        <v>98951</v>
      </c>
      <c r="E16" s="39">
        <v>114366</v>
      </c>
      <c r="F16" s="39">
        <v>0</v>
      </c>
      <c r="G16" s="47">
        <f t="shared" si="0"/>
        <v>299769</v>
      </c>
      <c r="H16" s="40" t="s">
        <v>56</v>
      </c>
      <c r="I16" s="48">
        <v>11</v>
      </c>
    </row>
    <row r="17" spans="1:9" x14ac:dyDescent="0.45">
      <c r="A17" s="132" t="s">
        <v>16</v>
      </c>
      <c r="B17" s="132"/>
      <c r="C17" s="51">
        <f>C6+C7+C8+C9+C10+C11+C12+C13+C14+C15+C16</f>
        <v>15292481</v>
      </c>
      <c r="D17" s="51">
        <f>D6+D7+D8+D9+D10+D11+D12+D13+D14+D15+D16</f>
        <v>15762308</v>
      </c>
      <c r="E17" s="51">
        <f>E6+E7+E8+E9+E10+E11+E12+E13+E14+E15+E16</f>
        <v>6443536</v>
      </c>
      <c r="F17" s="51">
        <f>F6+F7+F8+F9+F10+F11+F12+F13+F14+F15+F16</f>
        <v>18077713</v>
      </c>
      <c r="G17" s="51">
        <f>G6+G7+G8+G9+G10+G11+G12+G13+G14+G15+G16</f>
        <v>55576038</v>
      </c>
      <c r="H17" s="136" t="s">
        <v>57</v>
      </c>
      <c r="I17" s="136"/>
    </row>
    <row r="28" spans="1:9" x14ac:dyDescent="0.45">
      <c r="G28" s="97"/>
    </row>
  </sheetData>
  <mergeCells count="8">
    <mergeCell ref="A17:B17"/>
    <mergeCell ref="H17:I17"/>
    <mergeCell ref="K5:S5"/>
    <mergeCell ref="B1:H1"/>
    <mergeCell ref="B2:H2"/>
    <mergeCell ref="B3:H3"/>
    <mergeCell ref="A5:B5"/>
    <mergeCell ref="H5:I5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workbookViewId="0">
      <selection activeCell="F29" sqref="F29"/>
    </sheetView>
  </sheetViews>
  <sheetFormatPr defaultColWidth="8.77734375" defaultRowHeight="15.6" x14ac:dyDescent="0.45"/>
  <cols>
    <col min="1" max="1" width="5.88671875" style="11" customWidth="1"/>
    <col min="2" max="2" width="47.21875" style="11" customWidth="1"/>
    <col min="3" max="4" width="16.33203125" style="11" customWidth="1"/>
    <col min="5" max="5" width="8.88671875" style="11" customWidth="1"/>
    <col min="6" max="6" width="18" style="11" bestFit="1" customWidth="1"/>
    <col min="7" max="16384" width="8.77734375" style="11"/>
  </cols>
  <sheetData>
    <row r="1" spans="1:17" x14ac:dyDescent="0.45">
      <c r="A1" s="149"/>
      <c r="B1" s="149"/>
      <c r="C1" s="150"/>
      <c r="D1" s="150"/>
    </row>
    <row r="2" spans="1:17" ht="21" x14ac:dyDescent="0.45">
      <c r="A2" s="141" t="s">
        <v>225</v>
      </c>
      <c r="B2" s="148"/>
      <c r="C2" s="148"/>
      <c r="D2" s="148"/>
    </row>
    <row r="4" spans="1:17" x14ac:dyDescent="0.45">
      <c r="A4" s="151" t="s">
        <v>118</v>
      </c>
      <c r="B4" s="151"/>
      <c r="C4" s="27" t="s">
        <v>119</v>
      </c>
      <c r="D4" s="27" t="s">
        <v>120</v>
      </c>
      <c r="F4" s="133" t="s">
        <v>156</v>
      </c>
      <c r="G4" s="133"/>
      <c r="H4" s="133"/>
      <c r="I4" s="133"/>
      <c r="J4" s="133"/>
      <c r="K4" s="133"/>
      <c r="L4" s="133"/>
      <c r="M4" s="133"/>
      <c r="N4" s="133"/>
    </row>
    <row r="5" spans="1:17" x14ac:dyDescent="0.45">
      <c r="A5" s="28">
        <v>1</v>
      </c>
      <c r="B5" s="29" t="s">
        <v>121</v>
      </c>
      <c r="C5" s="30">
        <v>0.31111111111111112</v>
      </c>
      <c r="D5" s="30">
        <v>0.68888888888888877</v>
      </c>
    </row>
    <row r="6" spans="1:17" x14ac:dyDescent="0.45">
      <c r="A6" s="31">
        <v>2</v>
      </c>
      <c r="B6" s="32" t="s">
        <v>122</v>
      </c>
      <c r="C6" s="33">
        <v>0.23251028806584362</v>
      </c>
      <c r="D6" s="33">
        <v>0.76748971193415649</v>
      </c>
    </row>
    <row r="7" spans="1:17" x14ac:dyDescent="0.45">
      <c r="A7" s="28">
        <v>3</v>
      </c>
      <c r="B7" s="34" t="s">
        <v>123</v>
      </c>
      <c r="C7" s="30">
        <v>0.22540983606557383</v>
      </c>
      <c r="D7" s="30">
        <v>0.77459016393442626</v>
      </c>
      <c r="I7" s="133"/>
      <c r="J7" s="133"/>
      <c r="K7" s="133"/>
      <c r="L7" s="133"/>
      <c r="M7" s="133"/>
      <c r="N7" s="133"/>
      <c r="O7" s="133"/>
      <c r="P7" s="133"/>
      <c r="Q7" s="133"/>
    </row>
    <row r="8" spans="1:17" x14ac:dyDescent="0.45">
      <c r="A8" s="31">
        <v>4</v>
      </c>
      <c r="B8" s="35" t="s">
        <v>124</v>
      </c>
      <c r="C8" s="33">
        <v>0.20901639344262296</v>
      </c>
      <c r="D8" s="33">
        <v>0.79098360655737709</v>
      </c>
    </row>
    <row r="9" spans="1:17" x14ac:dyDescent="0.45">
      <c r="A9" s="28">
        <v>5</v>
      </c>
      <c r="B9" s="36" t="s">
        <v>125</v>
      </c>
      <c r="C9" s="30">
        <v>0.20404040404040408</v>
      </c>
      <c r="D9" s="30">
        <v>0.79595959595959598</v>
      </c>
    </row>
    <row r="10" spans="1:17" x14ac:dyDescent="0.45">
      <c r="A10" s="31">
        <v>6</v>
      </c>
      <c r="B10" s="32" t="s">
        <v>126</v>
      </c>
      <c r="C10" s="33">
        <v>0.2021276595744681</v>
      </c>
      <c r="D10" s="33">
        <v>0.7978723404255319</v>
      </c>
    </row>
    <row r="11" spans="1:17" x14ac:dyDescent="0.45">
      <c r="A11" s="28">
        <v>7</v>
      </c>
      <c r="B11" s="36" t="s">
        <v>127</v>
      </c>
      <c r="C11" s="30">
        <v>0.19424460431654678</v>
      </c>
      <c r="D11" s="30">
        <v>0.80575539568345333</v>
      </c>
    </row>
    <row r="12" spans="1:17" x14ac:dyDescent="0.45">
      <c r="A12" s="31">
        <v>8</v>
      </c>
      <c r="B12" s="32" t="s">
        <v>128</v>
      </c>
      <c r="C12" s="33">
        <v>0.17608695652173917</v>
      </c>
      <c r="D12" s="33">
        <v>0.82391304347826089</v>
      </c>
    </row>
    <row r="13" spans="1:17" x14ac:dyDescent="0.45">
      <c r="A13" s="28">
        <v>9</v>
      </c>
      <c r="B13" s="36" t="s">
        <v>129</v>
      </c>
      <c r="C13" s="30">
        <v>0.15478615071283094</v>
      </c>
      <c r="D13" s="30">
        <v>0.84521384928716914</v>
      </c>
    </row>
    <row r="14" spans="1:17" x14ac:dyDescent="0.45">
      <c r="A14" s="31">
        <v>10</v>
      </c>
      <c r="B14" s="32" t="s">
        <v>130</v>
      </c>
      <c r="C14" s="33">
        <v>0.14712153518123669</v>
      </c>
      <c r="D14" s="33">
        <v>0.85287846481876328</v>
      </c>
    </row>
    <row r="15" spans="1:17" x14ac:dyDescent="0.45">
      <c r="A15" s="28">
        <v>11</v>
      </c>
      <c r="B15" s="36" t="s">
        <v>131</v>
      </c>
      <c r="C15" s="30">
        <v>0.13771186440677968</v>
      </c>
      <c r="D15" s="30">
        <v>0.86228813559322026</v>
      </c>
    </row>
    <row r="16" spans="1:17" x14ac:dyDescent="0.45">
      <c r="A16" s="31">
        <v>12</v>
      </c>
      <c r="B16" s="32" t="s">
        <v>132</v>
      </c>
      <c r="C16" s="33">
        <v>0.13207547169811323</v>
      </c>
      <c r="D16" s="33">
        <v>0.86792452830188682</v>
      </c>
    </row>
    <row r="17" spans="1:4" x14ac:dyDescent="0.45">
      <c r="A17" s="28">
        <v>13</v>
      </c>
      <c r="B17" s="36" t="s">
        <v>133</v>
      </c>
      <c r="C17" s="30">
        <v>0.11949685534591195</v>
      </c>
      <c r="D17" s="30">
        <v>0.88050314465408797</v>
      </c>
    </row>
    <row r="18" spans="1:4" x14ac:dyDescent="0.45">
      <c r="A18" s="31">
        <v>14</v>
      </c>
      <c r="B18" s="32" t="s">
        <v>134</v>
      </c>
      <c r="C18" s="33">
        <v>0.11451942740286299</v>
      </c>
      <c r="D18" s="33">
        <v>0.88548057259713697</v>
      </c>
    </row>
    <row r="19" spans="1:4" x14ac:dyDescent="0.45">
      <c r="A19" s="28">
        <v>15</v>
      </c>
      <c r="B19" s="36" t="s">
        <v>135</v>
      </c>
      <c r="C19" s="30">
        <v>9.5717884130982367E-2</v>
      </c>
      <c r="D19" s="30">
        <v>0.90428211586901763</v>
      </c>
    </row>
  </sheetData>
  <mergeCells count="6">
    <mergeCell ref="I7:Q7"/>
    <mergeCell ref="A1:B1"/>
    <mergeCell ref="C1:D1"/>
    <mergeCell ref="A2:D2"/>
    <mergeCell ref="A4:B4"/>
    <mergeCell ref="F4:N4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rightToLeft="1" topLeftCell="A4" zoomScale="131" zoomScaleNormal="131" workbookViewId="0">
      <selection activeCell="B1" sqref="B1:C1"/>
    </sheetView>
  </sheetViews>
  <sheetFormatPr defaultColWidth="8.77734375" defaultRowHeight="15.6" x14ac:dyDescent="0.45"/>
  <cols>
    <col min="1" max="1" width="4.109375" style="11" customWidth="1"/>
    <col min="2" max="2" width="31.21875" style="11" customWidth="1"/>
    <col min="3" max="6" width="15.44140625" style="11" customWidth="1"/>
    <col min="7" max="16384" width="8.77734375" style="11"/>
  </cols>
  <sheetData>
    <row r="1" spans="1:6" ht="21" x14ac:dyDescent="0.45">
      <c r="A1" s="12"/>
      <c r="B1" s="153" t="s">
        <v>224</v>
      </c>
      <c r="C1" s="153"/>
      <c r="D1" s="154"/>
      <c r="E1" s="154"/>
      <c r="F1" s="13"/>
    </row>
    <row r="2" spans="1:6" ht="34.799999999999997" x14ac:dyDescent="0.45">
      <c r="A2" s="155" t="s">
        <v>102</v>
      </c>
      <c r="B2" s="155"/>
      <c r="C2" s="20" t="s">
        <v>103</v>
      </c>
      <c r="D2" s="20" t="s">
        <v>104</v>
      </c>
      <c r="E2" s="20" t="s">
        <v>105</v>
      </c>
      <c r="F2" s="20" t="s">
        <v>5</v>
      </c>
    </row>
    <row r="3" spans="1:6" ht="34.799999999999997" x14ac:dyDescent="0.45">
      <c r="A3" s="155"/>
      <c r="B3" s="155"/>
      <c r="C3" s="21" t="s">
        <v>154</v>
      </c>
      <c r="D3" s="21" t="s">
        <v>155</v>
      </c>
      <c r="E3" s="21" t="s">
        <v>155</v>
      </c>
      <c r="F3" s="22" t="s">
        <v>57</v>
      </c>
    </row>
    <row r="4" spans="1:6" ht="17.399999999999999" x14ac:dyDescent="0.45">
      <c r="A4" s="14">
        <v>1</v>
      </c>
      <c r="B4" s="14" t="s">
        <v>106</v>
      </c>
      <c r="C4" s="23">
        <v>7.1458064172405064E-2</v>
      </c>
      <c r="D4" s="23">
        <v>0.11066509942860188</v>
      </c>
      <c r="E4" s="23">
        <v>0.13153811318744257</v>
      </c>
      <c r="F4" s="23">
        <v>0.31366127678844952</v>
      </c>
    </row>
    <row r="5" spans="1:6" ht="17.399999999999999" x14ac:dyDescent="0.45">
      <c r="A5" s="15">
        <v>2</v>
      </c>
      <c r="B5" s="15" t="s">
        <v>108</v>
      </c>
      <c r="C5" s="24">
        <v>0.1417190559277561</v>
      </c>
      <c r="D5" s="24">
        <v>0.26657753832629633</v>
      </c>
      <c r="E5" s="24">
        <v>0.27804212895749808</v>
      </c>
      <c r="F5" s="24">
        <v>0.68633872321155054</v>
      </c>
    </row>
    <row r="6" spans="1:6" ht="17.399999999999999" x14ac:dyDescent="0.45">
      <c r="A6" s="152" t="s">
        <v>110</v>
      </c>
      <c r="B6" s="152"/>
      <c r="C6" s="25">
        <v>0.21317712010016115</v>
      </c>
      <c r="D6" s="25">
        <v>0.37724263775489819</v>
      </c>
      <c r="E6" s="25">
        <v>0.40958024214494065</v>
      </c>
      <c r="F6" s="26">
        <v>1</v>
      </c>
    </row>
  </sheetData>
  <mergeCells count="4">
    <mergeCell ref="A6:B6"/>
    <mergeCell ref="B1:C1"/>
    <mergeCell ref="D1:E1"/>
    <mergeCell ref="A2:B3"/>
  </mergeCells>
  <pageMargins left="0.7" right="0.7" top="0.75" bottom="0.75" header="0.3" footer="0.3"/>
  <pageSetup paperSize="9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rightToLeft="1" workbookViewId="0">
      <selection activeCell="B2" sqref="B2:E2"/>
    </sheetView>
  </sheetViews>
  <sheetFormatPr defaultColWidth="8.77734375" defaultRowHeight="15.6" x14ac:dyDescent="0.45"/>
  <cols>
    <col min="1" max="1" width="4.109375" style="11" customWidth="1"/>
    <col min="2" max="2" width="22.44140625" style="11" customWidth="1"/>
    <col min="3" max="15" width="7.6640625" style="11" customWidth="1"/>
    <col min="16" max="16384" width="8.77734375" style="11"/>
  </cols>
  <sheetData>
    <row r="1" spans="1:15" x14ac:dyDescent="0.45">
      <c r="A1" s="157"/>
      <c r="B1" s="157"/>
      <c r="C1" s="17"/>
      <c r="D1" s="17"/>
      <c r="E1" s="17"/>
      <c r="F1" s="17"/>
      <c r="G1" s="17"/>
      <c r="H1" s="17"/>
      <c r="I1" s="17"/>
      <c r="J1" s="17"/>
      <c r="K1" s="17"/>
      <c r="L1" s="12"/>
      <c r="M1" s="12"/>
      <c r="N1" s="12"/>
      <c r="O1" s="12"/>
    </row>
    <row r="2" spans="1:15" ht="21" x14ac:dyDescent="0.45">
      <c r="A2" s="12"/>
      <c r="B2" s="153" t="s">
        <v>221</v>
      </c>
      <c r="C2" s="153"/>
      <c r="D2" s="153"/>
      <c r="E2" s="153"/>
      <c r="F2" s="18"/>
      <c r="G2" s="18"/>
      <c r="H2" s="18"/>
      <c r="I2" s="18"/>
      <c r="J2" s="18"/>
      <c r="K2" s="18"/>
      <c r="L2" s="18"/>
      <c r="M2" s="158"/>
      <c r="N2" s="158"/>
      <c r="O2" s="158"/>
    </row>
    <row r="3" spans="1:15" ht="43.2" x14ac:dyDescent="0.45">
      <c r="A3" s="103"/>
      <c r="B3" s="159" t="s">
        <v>62</v>
      </c>
      <c r="C3" s="104" t="s">
        <v>63</v>
      </c>
      <c r="D3" s="104" t="s">
        <v>64</v>
      </c>
      <c r="E3" s="104" t="s">
        <v>65</v>
      </c>
      <c r="F3" s="104" t="s">
        <v>66</v>
      </c>
      <c r="G3" s="104" t="s">
        <v>67</v>
      </c>
      <c r="H3" s="104" t="s">
        <v>68</v>
      </c>
      <c r="I3" s="104" t="s">
        <v>69</v>
      </c>
      <c r="J3" s="104" t="s">
        <v>70</v>
      </c>
      <c r="K3" s="104" t="s">
        <v>71</v>
      </c>
      <c r="L3" s="104" t="s">
        <v>72</v>
      </c>
      <c r="M3" s="104" t="s">
        <v>73</v>
      </c>
      <c r="N3" s="104" t="s">
        <v>74</v>
      </c>
      <c r="O3" s="104" t="s">
        <v>75</v>
      </c>
    </row>
    <row r="4" spans="1:15" ht="21.6" x14ac:dyDescent="0.45">
      <c r="A4" s="103"/>
      <c r="B4" s="159"/>
      <c r="C4" s="104" t="s">
        <v>77</v>
      </c>
      <c r="D4" s="104" t="s">
        <v>78</v>
      </c>
      <c r="E4" s="104" t="s">
        <v>79</v>
      </c>
      <c r="F4" s="104" t="s">
        <v>80</v>
      </c>
      <c r="G4" s="104" t="s">
        <v>81</v>
      </c>
      <c r="H4" s="104" t="s">
        <v>82</v>
      </c>
      <c r="I4" s="104" t="s">
        <v>83</v>
      </c>
      <c r="J4" s="104" t="s">
        <v>84</v>
      </c>
      <c r="K4" s="104" t="s">
        <v>85</v>
      </c>
      <c r="L4" s="105" t="s">
        <v>86</v>
      </c>
      <c r="M4" s="105" t="s">
        <v>87</v>
      </c>
      <c r="N4" s="105" t="s">
        <v>88</v>
      </c>
      <c r="O4" s="106" t="s">
        <v>89</v>
      </c>
    </row>
    <row r="5" spans="1:15" ht="21.6" x14ac:dyDescent="0.45">
      <c r="A5" s="95">
        <v>1</v>
      </c>
      <c r="B5" s="95" t="s">
        <v>220</v>
      </c>
      <c r="C5" s="118">
        <v>0.46523159310520085</v>
      </c>
      <c r="D5" s="118">
        <v>0.4655021779945101</v>
      </c>
      <c r="E5" s="118">
        <v>0.49933984193398417</v>
      </c>
      <c r="F5" s="118">
        <v>0.50370017913121357</v>
      </c>
      <c r="G5" s="118">
        <v>0.5232094423045961</v>
      </c>
      <c r="H5" s="118">
        <v>0.53586959830969794</v>
      </c>
      <c r="I5" s="118">
        <v>0.53905641075604049</v>
      </c>
      <c r="J5" s="118">
        <v>0.54141500243546026</v>
      </c>
      <c r="K5" s="118">
        <v>0.53484189366641155</v>
      </c>
      <c r="L5" s="118">
        <v>0.51658246490557591</v>
      </c>
      <c r="M5" s="118">
        <v>0.50617706550490116</v>
      </c>
      <c r="N5" s="118">
        <v>0.46652874334457844</v>
      </c>
      <c r="O5" s="118">
        <v>0.50825759635226808</v>
      </c>
    </row>
    <row r="6" spans="1:15" ht="21.6" x14ac:dyDescent="0.45">
      <c r="A6" s="96">
        <v>2</v>
      </c>
      <c r="B6" s="96" t="s">
        <v>92</v>
      </c>
      <c r="C6" s="118">
        <v>0.46780889230132366</v>
      </c>
      <c r="D6" s="118">
        <v>0.4902853740384413</v>
      </c>
      <c r="E6" s="118">
        <v>0.5064971367830553</v>
      </c>
      <c r="F6" s="118">
        <v>0.51440176312397567</v>
      </c>
      <c r="G6" s="118">
        <v>0.5244228914360034</v>
      </c>
      <c r="H6" s="118">
        <v>0.53993731439133141</v>
      </c>
      <c r="I6" s="118">
        <v>0.54925505063951696</v>
      </c>
      <c r="J6" s="118">
        <v>0.55508841227797856</v>
      </c>
      <c r="K6" s="118">
        <v>0.55084288547337101</v>
      </c>
      <c r="L6" s="118">
        <v>0.50461447145712091</v>
      </c>
      <c r="M6" s="118">
        <v>0.48293343776129039</v>
      </c>
      <c r="N6" s="118">
        <v>0.46849767685263849</v>
      </c>
      <c r="O6" s="118">
        <v>0.51289496677769975</v>
      </c>
    </row>
    <row r="7" spans="1:15" ht="21.6" x14ac:dyDescent="0.45">
      <c r="A7" s="156"/>
      <c r="B7" s="156"/>
      <c r="C7" s="118">
        <v>0.46703487142678446</v>
      </c>
      <c r="D7" s="118">
        <v>0.48284060939443063</v>
      </c>
      <c r="E7" s="118">
        <v>0.50435247446336573</v>
      </c>
      <c r="F7" s="118">
        <v>0.51120271310478693</v>
      </c>
      <c r="G7" s="118">
        <v>0.52405798758520872</v>
      </c>
      <c r="H7" s="118">
        <v>0.53869978044517097</v>
      </c>
      <c r="I7" s="118">
        <v>0.54615242117742946</v>
      </c>
      <c r="J7" s="118">
        <v>0.55095053180953435</v>
      </c>
      <c r="K7" s="118">
        <v>0.54608411357142306</v>
      </c>
      <c r="L7" s="118">
        <v>0.50817991253408457</v>
      </c>
      <c r="M7" s="118">
        <v>0.48986738011202974</v>
      </c>
      <c r="N7" s="118">
        <v>0.4679092125488023</v>
      </c>
      <c r="O7" s="118">
        <v>0.51150235685809631</v>
      </c>
    </row>
    <row r="8" spans="1:15" x14ac:dyDescent="0.45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</sheetData>
  <mergeCells count="5">
    <mergeCell ref="A7:B7"/>
    <mergeCell ref="A1:B1"/>
    <mergeCell ref="B2:E2"/>
    <mergeCell ref="M2:O2"/>
    <mergeCell ref="B3:B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rightToLeft="1" view="pageBreakPreview" zoomScale="60" zoomScaleNormal="80" workbookViewId="0">
      <selection activeCell="B18" sqref="B18"/>
    </sheetView>
  </sheetViews>
  <sheetFormatPr defaultColWidth="8.77734375" defaultRowHeight="42" customHeight="1" x14ac:dyDescent="0.65"/>
  <cols>
    <col min="1" max="1" width="4.6640625" style="78" customWidth="1"/>
    <col min="2" max="2" width="25.6640625" style="78" customWidth="1"/>
    <col min="3" max="7" width="9.6640625" style="78" customWidth="1"/>
    <col min="8" max="8" width="25.6640625" style="78" customWidth="1"/>
    <col min="9" max="9" width="4.6640625" style="78" customWidth="1"/>
    <col min="10" max="10" width="6.109375" style="79" customWidth="1"/>
    <col min="11" max="11" width="8.88671875" style="78" bestFit="1" customWidth="1"/>
    <col min="12" max="12" width="9.21875" style="78" bestFit="1" customWidth="1"/>
    <col min="13" max="15" width="8.88671875" style="78" bestFit="1" customWidth="1"/>
    <col min="16" max="16" width="8.88671875" style="83" bestFit="1" customWidth="1"/>
    <col min="17" max="19" width="9" style="82" bestFit="1" customWidth="1"/>
    <col min="20" max="20" width="9.109375" style="82" bestFit="1" customWidth="1"/>
    <col min="21" max="21" width="8.88671875" style="78" bestFit="1" customWidth="1"/>
    <col min="22" max="16384" width="8.77734375" style="78"/>
  </cols>
  <sheetData>
    <row r="1" spans="1:10" ht="27" customHeight="1" x14ac:dyDescent="0.65">
      <c r="A1" s="165" t="s">
        <v>187</v>
      </c>
      <c r="B1" s="165" t="s">
        <v>187</v>
      </c>
      <c r="C1" s="165"/>
      <c r="D1" s="165"/>
      <c r="E1" s="165"/>
      <c r="F1" s="165"/>
      <c r="G1" s="165"/>
      <c r="H1" s="165"/>
      <c r="I1" s="165"/>
    </row>
    <row r="2" spans="1:10" ht="30.75" customHeight="1" x14ac:dyDescent="0.65">
      <c r="A2" s="165" t="s">
        <v>192</v>
      </c>
      <c r="B2" s="165"/>
      <c r="C2" s="165"/>
      <c r="D2" s="165"/>
      <c r="E2" s="165"/>
      <c r="F2" s="165"/>
      <c r="G2" s="165"/>
      <c r="H2" s="165"/>
      <c r="I2" s="165"/>
    </row>
    <row r="3" spans="1:10" ht="37.5" customHeight="1" x14ac:dyDescent="0.65">
      <c r="A3" s="167" t="s">
        <v>0</v>
      </c>
      <c r="B3" s="167"/>
      <c r="C3" s="168" t="s">
        <v>1</v>
      </c>
      <c r="D3" s="168" t="s">
        <v>2</v>
      </c>
      <c r="E3" s="168" t="s">
        <v>3</v>
      </c>
      <c r="F3" s="168" t="s">
        <v>4</v>
      </c>
      <c r="G3" s="168" t="s">
        <v>5</v>
      </c>
      <c r="H3" s="169" t="s">
        <v>45</v>
      </c>
      <c r="I3" s="169"/>
    </row>
    <row r="4" spans="1:10" ht="37.5" customHeight="1" x14ac:dyDescent="0.65">
      <c r="A4" s="170">
        <v>1</v>
      </c>
      <c r="B4" s="171" t="s">
        <v>6</v>
      </c>
      <c r="C4" s="172">
        <v>18798</v>
      </c>
      <c r="D4" s="172">
        <v>20345</v>
      </c>
      <c r="E4" s="172">
        <v>27648</v>
      </c>
      <c r="F4" s="172">
        <v>13132</v>
      </c>
      <c r="G4" s="172">
        <f t="shared" ref="G4:G15" si="0">SUM(C4:F4)</f>
        <v>79923</v>
      </c>
      <c r="H4" s="174" t="s">
        <v>46</v>
      </c>
      <c r="I4" s="175">
        <v>1</v>
      </c>
      <c r="J4" s="84"/>
    </row>
    <row r="5" spans="1:10" ht="37.5" customHeight="1" x14ac:dyDescent="0.65">
      <c r="A5" s="177">
        <v>2</v>
      </c>
      <c r="B5" s="178" t="s">
        <v>7</v>
      </c>
      <c r="C5" s="179">
        <v>111696</v>
      </c>
      <c r="D5" s="179">
        <v>115089</v>
      </c>
      <c r="E5" s="179">
        <v>10487</v>
      </c>
      <c r="F5" s="179">
        <v>10400</v>
      </c>
      <c r="G5" s="179">
        <f t="shared" si="0"/>
        <v>247672</v>
      </c>
      <c r="H5" s="181" t="s">
        <v>47</v>
      </c>
      <c r="I5" s="182">
        <v>2</v>
      </c>
      <c r="J5" s="84"/>
    </row>
    <row r="6" spans="1:10" ht="37.5" customHeight="1" x14ac:dyDescent="0.65">
      <c r="A6" s="170">
        <v>3</v>
      </c>
      <c r="B6" s="171" t="s">
        <v>8</v>
      </c>
      <c r="C6" s="172">
        <v>0</v>
      </c>
      <c r="D6" s="172">
        <v>0</v>
      </c>
      <c r="E6" s="172">
        <v>0</v>
      </c>
      <c r="F6" s="172">
        <v>296</v>
      </c>
      <c r="G6" s="172">
        <f t="shared" si="0"/>
        <v>296</v>
      </c>
      <c r="H6" s="174" t="s">
        <v>48</v>
      </c>
      <c r="I6" s="175">
        <v>3</v>
      </c>
      <c r="J6" s="84"/>
    </row>
    <row r="7" spans="1:10" ht="37.5" customHeight="1" x14ac:dyDescent="0.65">
      <c r="A7" s="177">
        <v>4</v>
      </c>
      <c r="B7" s="178" t="s">
        <v>9</v>
      </c>
      <c r="C7" s="179">
        <v>895</v>
      </c>
      <c r="D7" s="179">
        <v>9024</v>
      </c>
      <c r="E7" s="179">
        <v>9159</v>
      </c>
      <c r="F7" s="179">
        <v>5715</v>
      </c>
      <c r="G7" s="179">
        <f t="shared" si="0"/>
        <v>24793</v>
      </c>
      <c r="H7" s="181" t="s">
        <v>49</v>
      </c>
      <c r="I7" s="182">
        <v>4</v>
      </c>
      <c r="J7" s="84"/>
    </row>
    <row r="8" spans="1:10" ht="37.5" customHeight="1" x14ac:dyDescent="0.65">
      <c r="A8" s="170">
        <v>5</v>
      </c>
      <c r="B8" s="171" t="s">
        <v>10</v>
      </c>
      <c r="C8" s="172">
        <v>48</v>
      </c>
      <c r="D8" s="172">
        <v>170</v>
      </c>
      <c r="E8" s="172">
        <v>0</v>
      </c>
      <c r="F8" s="172">
        <v>0</v>
      </c>
      <c r="G8" s="172">
        <f t="shared" si="0"/>
        <v>218</v>
      </c>
      <c r="H8" s="174" t="s">
        <v>50</v>
      </c>
      <c r="I8" s="175">
        <v>5</v>
      </c>
      <c r="J8" s="84"/>
    </row>
    <row r="9" spans="1:10" ht="37.5" customHeight="1" x14ac:dyDescent="0.65">
      <c r="A9" s="177">
        <v>6</v>
      </c>
      <c r="B9" s="178" t="s">
        <v>11</v>
      </c>
      <c r="C9" s="179">
        <v>0</v>
      </c>
      <c r="D9" s="179">
        <v>0</v>
      </c>
      <c r="E9" s="179">
        <v>0</v>
      </c>
      <c r="F9" s="179">
        <v>10335</v>
      </c>
      <c r="G9" s="179">
        <f t="shared" si="0"/>
        <v>10335</v>
      </c>
      <c r="H9" s="181" t="s">
        <v>51</v>
      </c>
      <c r="I9" s="182">
        <v>6</v>
      </c>
      <c r="J9" s="84"/>
    </row>
    <row r="10" spans="1:10" ht="37.5" customHeight="1" x14ac:dyDescent="0.65">
      <c r="A10" s="170">
        <v>7</v>
      </c>
      <c r="B10" s="171" t="s">
        <v>190</v>
      </c>
      <c r="C10" s="172">
        <v>6606</v>
      </c>
      <c r="D10" s="172">
        <v>3622</v>
      </c>
      <c r="E10" s="172">
        <v>3136</v>
      </c>
      <c r="F10" s="172">
        <v>587</v>
      </c>
      <c r="G10" s="172">
        <f t="shared" si="0"/>
        <v>13951</v>
      </c>
      <c r="H10" s="174" t="s">
        <v>52</v>
      </c>
      <c r="I10" s="175">
        <v>7</v>
      </c>
      <c r="J10" s="84"/>
    </row>
    <row r="11" spans="1:10" ht="37.5" customHeight="1" x14ac:dyDescent="0.65">
      <c r="A11" s="177">
        <v>8</v>
      </c>
      <c r="B11" s="178" t="s">
        <v>44</v>
      </c>
      <c r="C11" s="179">
        <v>5497</v>
      </c>
      <c r="D11" s="179">
        <v>4993</v>
      </c>
      <c r="E11" s="179">
        <v>3010</v>
      </c>
      <c r="F11" s="179">
        <v>1520</v>
      </c>
      <c r="G11" s="179">
        <f t="shared" si="0"/>
        <v>15020</v>
      </c>
      <c r="H11" s="181" t="s">
        <v>53</v>
      </c>
      <c r="I11" s="182">
        <v>8</v>
      </c>
      <c r="J11" s="84"/>
    </row>
    <row r="12" spans="1:10" ht="37.5" customHeight="1" x14ac:dyDescent="0.65">
      <c r="A12" s="170">
        <v>9</v>
      </c>
      <c r="B12" s="171" t="s">
        <v>13</v>
      </c>
      <c r="C12" s="172">
        <v>410</v>
      </c>
      <c r="D12" s="172">
        <v>1032</v>
      </c>
      <c r="E12" s="172">
        <v>0</v>
      </c>
      <c r="F12" s="172">
        <v>0</v>
      </c>
      <c r="G12" s="172">
        <f t="shared" si="0"/>
        <v>1442</v>
      </c>
      <c r="H12" s="174" t="s">
        <v>54</v>
      </c>
      <c r="I12" s="175">
        <v>9</v>
      </c>
      <c r="J12" s="84"/>
    </row>
    <row r="13" spans="1:10" ht="37.5" customHeight="1" x14ac:dyDescent="0.65">
      <c r="A13" s="177">
        <v>10</v>
      </c>
      <c r="B13" s="178" t="s">
        <v>14</v>
      </c>
      <c r="C13" s="179">
        <v>1241</v>
      </c>
      <c r="D13" s="179">
        <v>3795</v>
      </c>
      <c r="E13" s="179">
        <v>2262</v>
      </c>
      <c r="F13" s="179">
        <v>0</v>
      </c>
      <c r="G13" s="179">
        <f t="shared" si="0"/>
        <v>7298</v>
      </c>
      <c r="H13" s="181" t="s">
        <v>55</v>
      </c>
      <c r="I13" s="182">
        <v>10</v>
      </c>
      <c r="J13" s="84"/>
    </row>
    <row r="14" spans="1:10" ht="37.5" customHeight="1" x14ac:dyDescent="0.65">
      <c r="A14" s="170">
        <v>11</v>
      </c>
      <c r="B14" s="171" t="s">
        <v>15</v>
      </c>
      <c r="C14" s="172">
        <v>406</v>
      </c>
      <c r="D14" s="172">
        <v>538</v>
      </c>
      <c r="E14" s="172">
        <v>579</v>
      </c>
      <c r="F14" s="172">
        <v>0</v>
      </c>
      <c r="G14" s="172">
        <f t="shared" si="0"/>
        <v>1523</v>
      </c>
      <c r="H14" s="174" t="s">
        <v>56</v>
      </c>
      <c r="I14" s="175">
        <v>11</v>
      </c>
      <c r="J14" s="84"/>
    </row>
    <row r="15" spans="1:10" ht="37.5" customHeight="1" x14ac:dyDescent="0.65">
      <c r="A15" s="185" t="s">
        <v>16</v>
      </c>
      <c r="B15" s="185"/>
      <c r="C15" s="186">
        <f>SUM(C4:C14)</f>
        <v>145597</v>
      </c>
      <c r="D15" s="186">
        <f>SUM(D4:D14)</f>
        <v>158608</v>
      </c>
      <c r="E15" s="186">
        <f>SUM(E4:E14)</f>
        <v>56281</v>
      </c>
      <c r="F15" s="186">
        <f>SUM(F4:F14)</f>
        <v>41985</v>
      </c>
      <c r="G15" s="186">
        <f t="shared" si="0"/>
        <v>402471</v>
      </c>
      <c r="H15" s="169" t="s">
        <v>57</v>
      </c>
      <c r="I15" s="169"/>
    </row>
    <row r="16" spans="1:10" ht="21.6" x14ac:dyDescent="0.65">
      <c r="A16" s="166" t="s">
        <v>183</v>
      </c>
      <c r="B16" s="166"/>
      <c r="C16" s="166"/>
      <c r="D16" s="166"/>
      <c r="E16" s="166"/>
      <c r="F16" s="166"/>
      <c r="G16" s="166"/>
      <c r="H16" s="166"/>
      <c r="I16" s="166"/>
    </row>
  </sheetData>
  <mergeCells count="6">
    <mergeCell ref="A3:B3"/>
    <mergeCell ref="H3:I3"/>
    <mergeCell ref="A15:B15"/>
    <mergeCell ref="H15:I15"/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rightToLeft="1" workbookViewId="0">
      <selection activeCell="B2" sqref="B2:E2"/>
    </sheetView>
  </sheetViews>
  <sheetFormatPr defaultColWidth="8.77734375" defaultRowHeight="15.6" x14ac:dyDescent="0.45"/>
  <cols>
    <col min="1" max="1" width="4.109375" style="11" customWidth="1"/>
    <col min="2" max="2" width="22.44140625" style="11" customWidth="1"/>
    <col min="3" max="15" width="7.6640625" style="11" customWidth="1"/>
    <col min="16" max="16384" width="8.77734375" style="11"/>
  </cols>
  <sheetData>
    <row r="1" spans="1:15" x14ac:dyDescent="0.45">
      <c r="A1" s="157"/>
      <c r="B1" s="157"/>
      <c r="C1" s="17"/>
      <c r="D1" s="17"/>
      <c r="E1" s="17"/>
      <c r="F1" s="17"/>
      <c r="G1" s="17"/>
      <c r="H1" s="17"/>
      <c r="I1" s="17"/>
      <c r="J1" s="17"/>
      <c r="K1" s="17"/>
      <c r="L1" s="12"/>
      <c r="M1" s="12"/>
      <c r="N1" s="12"/>
      <c r="O1" s="12"/>
    </row>
    <row r="2" spans="1:15" ht="21" x14ac:dyDescent="0.45">
      <c r="A2" s="12"/>
      <c r="B2" s="161" t="s">
        <v>222</v>
      </c>
      <c r="C2" s="161"/>
      <c r="D2" s="161"/>
      <c r="E2" s="161"/>
      <c r="F2" s="18"/>
      <c r="G2" s="19"/>
      <c r="H2" s="18"/>
      <c r="I2" s="18"/>
      <c r="J2" s="18"/>
      <c r="K2" s="18"/>
      <c r="L2" s="18"/>
      <c r="M2" s="158"/>
      <c r="N2" s="158"/>
      <c r="O2" s="158"/>
    </row>
    <row r="3" spans="1:15" ht="73.8" x14ac:dyDescent="0.45">
      <c r="A3" s="107"/>
      <c r="B3" s="162" t="s">
        <v>201</v>
      </c>
      <c r="C3" s="108" t="s">
        <v>63</v>
      </c>
      <c r="D3" s="108" t="s">
        <v>64</v>
      </c>
      <c r="E3" s="108" t="s">
        <v>65</v>
      </c>
      <c r="F3" s="108" t="s">
        <v>66</v>
      </c>
      <c r="G3" s="108" t="s">
        <v>67</v>
      </c>
      <c r="H3" s="108" t="s">
        <v>68</v>
      </c>
      <c r="I3" s="108" t="s">
        <v>69</v>
      </c>
      <c r="J3" s="108" t="s">
        <v>70</v>
      </c>
      <c r="K3" s="108" t="s">
        <v>71</v>
      </c>
      <c r="L3" s="108" t="s">
        <v>72</v>
      </c>
      <c r="M3" s="108" t="s">
        <v>73</v>
      </c>
      <c r="N3" s="108" t="s">
        <v>74</v>
      </c>
      <c r="O3" s="108" t="s">
        <v>75</v>
      </c>
    </row>
    <row r="4" spans="1:15" ht="24.6" x14ac:dyDescent="0.45">
      <c r="A4" s="107"/>
      <c r="B4" s="162"/>
      <c r="C4" s="108" t="s">
        <v>77</v>
      </c>
      <c r="D4" s="108" t="s">
        <v>78</v>
      </c>
      <c r="E4" s="108" t="s">
        <v>79</v>
      </c>
      <c r="F4" s="108" t="s">
        <v>80</v>
      </c>
      <c r="G4" s="108" t="s">
        <v>81</v>
      </c>
      <c r="H4" s="108" t="s">
        <v>82</v>
      </c>
      <c r="I4" s="108" t="s">
        <v>83</v>
      </c>
      <c r="J4" s="108" t="s">
        <v>84</v>
      </c>
      <c r="K4" s="108" t="s">
        <v>85</v>
      </c>
      <c r="L4" s="109" t="s">
        <v>86</v>
      </c>
      <c r="M4" s="109" t="s">
        <v>87</v>
      </c>
      <c r="N4" s="109" t="s">
        <v>88</v>
      </c>
      <c r="O4" s="110" t="s">
        <v>89</v>
      </c>
    </row>
    <row r="5" spans="1:15" ht="24.6" x14ac:dyDescent="0.45">
      <c r="A5" s="111">
        <v>1</v>
      </c>
      <c r="B5" s="111" t="s">
        <v>90</v>
      </c>
      <c r="C5" s="112">
        <f>'جدول 15'!C5</f>
        <v>255.71351785238477</v>
      </c>
      <c r="D5" s="112">
        <f>'جدول 15'!D5</f>
        <v>261.479270825014</v>
      </c>
      <c r="E5" s="112">
        <f>'جدول 15'!E5</f>
        <v>261.41917051492129</v>
      </c>
      <c r="F5" s="112">
        <f>'جدول 15'!F5</f>
        <v>267.62802949758532</v>
      </c>
      <c r="G5" s="112">
        <f>'جدول 15'!G5</f>
        <v>274.7103821708821</v>
      </c>
      <c r="H5" s="112">
        <f>'جدول 15'!H5</f>
        <v>289.26935256981312</v>
      </c>
      <c r="I5" s="112">
        <f>'جدول 15'!I5</f>
        <v>285.3460491832908</v>
      </c>
      <c r="J5" s="112">
        <f>'جدول 15'!J5</f>
        <v>282.83846011110859</v>
      </c>
      <c r="K5" s="112">
        <f>'جدول 15'!K5</f>
        <v>279.45162613451242</v>
      </c>
      <c r="L5" s="112">
        <f>'جدول 15'!L5</f>
        <v>271.16126067604955</v>
      </c>
      <c r="M5" s="112">
        <f>'جدول 15'!M5</f>
        <v>259.03899852452969</v>
      </c>
      <c r="N5" s="112">
        <f>'جدول 15'!N5</f>
        <v>255.59024463324988</v>
      </c>
      <c r="O5" s="112">
        <f>'جدول 15'!O5</f>
        <v>270.94559111505777</v>
      </c>
    </row>
    <row r="6" spans="1:15" ht="24.6" x14ac:dyDescent="0.45">
      <c r="A6" s="113">
        <v>2</v>
      </c>
      <c r="B6" s="113" t="s">
        <v>92</v>
      </c>
      <c r="C6" s="112">
        <f>'جدول 15'!C6</f>
        <v>272.48643597222701</v>
      </c>
      <c r="D6" s="112">
        <f>'جدول 15'!D6</f>
        <v>272.03961787331394</v>
      </c>
      <c r="E6" s="112">
        <f>'جدول 15'!E6</f>
        <v>275.22658328926218</v>
      </c>
      <c r="F6" s="112">
        <f>'جدول 15'!F6</f>
        <v>285.28549468883421</v>
      </c>
      <c r="G6" s="112">
        <f>'جدول 15'!G6</f>
        <v>289.59682867894293</v>
      </c>
      <c r="H6" s="112">
        <f>'جدول 15'!H6</f>
        <v>290.09722068125188</v>
      </c>
      <c r="I6" s="112">
        <f>'جدول 15'!I6</f>
        <v>290.50239362475639</v>
      </c>
      <c r="J6" s="112">
        <f>'جدول 15'!J6</f>
        <v>292.64609735055603</v>
      </c>
      <c r="K6" s="112">
        <f>'جدول 15'!K6</f>
        <v>292.37660592710489</v>
      </c>
      <c r="L6" s="112">
        <f>'جدول 15'!L6</f>
        <v>284.45922641823455</v>
      </c>
      <c r="M6" s="112">
        <f>'جدول 15'!M6</f>
        <v>270.2982464551053</v>
      </c>
      <c r="N6" s="112">
        <f>'جدول 15'!N6</f>
        <v>268.95045664062189</v>
      </c>
      <c r="O6" s="112">
        <f>'جدول 15'!O6</f>
        <v>282.49988314603991</v>
      </c>
    </row>
    <row r="7" spans="1:15" ht="24.6" x14ac:dyDescent="0.45">
      <c r="A7" s="160" t="s">
        <v>96</v>
      </c>
      <c r="B7" s="160"/>
      <c r="C7" s="112">
        <f>'جدول 15'!C7</f>
        <v>267.46860124806648</v>
      </c>
      <c r="D7" s="112">
        <f>'جدول 15'!D7</f>
        <v>268.9812496048653</v>
      </c>
      <c r="E7" s="112">
        <f>'جدول 15'!E7</f>
        <v>271.13035280903017</v>
      </c>
      <c r="F7" s="112">
        <f>'جدول 15'!F7</f>
        <v>280.08457341215717</v>
      </c>
      <c r="G7" s="112">
        <f>'جدول 15'!G7</f>
        <v>285.12748099781271</v>
      </c>
      <c r="H7" s="112">
        <f>'جدول 15'!H7</f>
        <v>289.84667901418396</v>
      </c>
      <c r="I7" s="112">
        <f>'جدول 15'!I7</f>
        <v>288.95411211434617</v>
      </c>
      <c r="J7" s="112">
        <f>'جدول 15'!J7</f>
        <v>289.72945496562443</v>
      </c>
      <c r="K7" s="112">
        <f>'جدول 15'!K7</f>
        <v>288.61179011416743</v>
      </c>
      <c r="L7" s="112">
        <f>'جدول 15'!L7</f>
        <v>280.43206259652749</v>
      </c>
      <c r="M7" s="112">
        <f>'جدول 15'!M7</f>
        <v>266.82760587615502</v>
      </c>
      <c r="N7" s="112">
        <f>'جدول 15'!N7</f>
        <v>264.9692086196182</v>
      </c>
      <c r="O7" s="112">
        <f>'جدول 15'!O7</f>
        <v>279.05212117198249</v>
      </c>
    </row>
    <row r="8" spans="1:15" x14ac:dyDescent="0.45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</sheetData>
  <mergeCells count="5">
    <mergeCell ref="A7:B7"/>
    <mergeCell ref="A1:B1"/>
    <mergeCell ref="B2:E2"/>
    <mergeCell ref="M2:O2"/>
    <mergeCell ref="B3:B4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rightToLeft="1" workbookViewId="0">
      <selection activeCell="B2" sqref="B2:L2"/>
    </sheetView>
  </sheetViews>
  <sheetFormatPr defaultColWidth="8.77734375" defaultRowHeight="15.6" x14ac:dyDescent="0.45"/>
  <cols>
    <col min="1" max="1" width="4.109375" style="11" customWidth="1"/>
    <col min="2" max="2" width="22.44140625" style="11" customWidth="1"/>
    <col min="3" max="15" width="7.6640625" style="11" customWidth="1"/>
    <col min="16" max="16384" width="8.77734375" style="11"/>
  </cols>
  <sheetData>
    <row r="1" spans="1:15" x14ac:dyDescent="0.45">
      <c r="A1" s="157"/>
      <c r="B1" s="157"/>
      <c r="C1" s="17"/>
      <c r="D1" s="17"/>
      <c r="E1" s="17"/>
      <c r="F1" s="17"/>
      <c r="G1" s="17"/>
      <c r="H1" s="17"/>
      <c r="I1" s="17"/>
      <c r="J1" s="17"/>
      <c r="K1" s="17"/>
      <c r="L1" s="12"/>
      <c r="M1" s="12"/>
      <c r="N1" s="12"/>
      <c r="O1" s="12"/>
    </row>
    <row r="2" spans="1:15" x14ac:dyDescent="0.45">
      <c r="A2" s="12"/>
      <c r="B2" s="153" t="s">
        <v>228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8"/>
      <c r="N2" s="158"/>
      <c r="O2" s="158"/>
    </row>
    <row r="3" spans="1:15" ht="43.2" x14ac:dyDescent="0.45">
      <c r="A3" s="103"/>
      <c r="B3" s="159" t="s">
        <v>100</v>
      </c>
      <c r="C3" s="104" t="s">
        <v>63</v>
      </c>
      <c r="D3" s="104" t="s">
        <v>64</v>
      </c>
      <c r="E3" s="104" t="s">
        <v>65</v>
      </c>
      <c r="F3" s="104" t="s">
        <v>66</v>
      </c>
      <c r="G3" s="104" t="s">
        <v>67</v>
      </c>
      <c r="H3" s="104" t="s">
        <v>68</v>
      </c>
      <c r="I3" s="104" t="s">
        <v>69</v>
      </c>
      <c r="J3" s="104" t="s">
        <v>70</v>
      </c>
      <c r="K3" s="104" t="s">
        <v>71</v>
      </c>
      <c r="L3" s="104" t="s">
        <v>72</v>
      </c>
      <c r="M3" s="104" t="s">
        <v>73</v>
      </c>
      <c r="N3" s="104" t="s">
        <v>74</v>
      </c>
      <c r="O3" s="104" t="s">
        <v>75</v>
      </c>
    </row>
    <row r="4" spans="1:15" ht="21.6" x14ac:dyDescent="0.45">
      <c r="A4" s="103"/>
      <c r="B4" s="159"/>
      <c r="C4" s="104" t="s">
        <v>77</v>
      </c>
      <c r="D4" s="104" t="s">
        <v>78</v>
      </c>
      <c r="E4" s="104" t="s">
        <v>79</v>
      </c>
      <c r="F4" s="104" t="s">
        <v>80</v>
      </c>
      <c r="G4" s="104" t="s">
        <v>81</v>
      </c>
      <c r="H4" s="104" t="s">
        <v>82</v>
      </c>
      <c r="I4" s="104" t="s">
        <v>83</v>
      </c>
      <c r="J4" s="104" t="s">
        <v>84</v>
      </c>
      <c r="K4" s="104" t="s">
        <v>85</v>
      </c>
      <c r="L4" s="105" t="s">
        <v>86</v>
      </c>
      <c r="M4" s="105" t="s">
        <v>87</v>
      </c>
      <c r="N4" s="105" t="s">
        <v>88</v>
      </c>
      <c r="O4" s="106" t="s">
        <v>89</v>
      </c>
    </row>
    <row r="5" spans="1:15" ht="21.6" x14ac:dyDescent="0.45">
      <c r="A5" s="95">
        <v>1</v>
      </c>
      <c r="B5" s="95" t="s">
        <v>90</v>
      </c>
      <c r="C5" s="114">
        <f>'جدول 17'!C5</f>
        <v>118.96600728900017</v>
      </c>
      <c r="D5" s="114">
        <f>'جدول 17'!D5</f>
        <v>121.71917006946036</v>
      </c>
      <c r="E5" s="114">
        <f>'جدول 17'!E5</f>
        <v>130.53700728343406</v>
      </c>
      <c r="F5" s="114">
        <f>'جدول 17'!F5</f>
        <v>134.80428639846744</v>
      </c>
      <c r="G5" s="114">
        <f>'جدول 17'!G5</f>
        <v>143.73106585090969</v>
      </c>
      <c r="H5" s="114">
        <f>'جدول 17'!H5</f>
        <v>155.01065176489215</v>
      </c>
      <c r="I5" s="114">
        <f>'جدول 17'!I5</f>
        <v>153.81761709616134</v>
      </c>
      <c r="J5" s="114">
        <f>'جدول 17'!J5</f>
        <v>153.1329855698977</v>
      </c>
      <c r="K5" s="114">
        <f>'جدول 17'!K5</f>
        <v>149.46243690994069</v>
      </c>
      <c r="L5" s="114">
        <f>'جدول 17'!L5</f>
        <v>140.07715242693712</v>
      </c>
      <c r="M5" s="114">
        <f>'جدول 17'!M5</f>
        <v>131.11960012447489</v>
      </c>
      <c r="N5" s="114">
        <f>'جدول 17'!N5</f>
        <v>119.24019563988345</v>
      </c>
      <c r="O5" s="114">
        <f>'جدول 17'!O5</f>
        <v>137.7101548823837</v>
      </c>
    </row>
    <row r="6" spans="1:15" ht="21.6" x14ac:dyDescent="0.45">
      <c r="A6" s="96">
        <v>2</v>
      </c>
      <c r="B6" s="96" t="s">
        <v>92</v>
      </c>
      <c r="C6" s="114">
        <f>'جدول 17'!C6</f>
        <v>127.47157777930309</v>
      </c>
      <c r="D6" s="114">
        <f>'جدول 17'!D6</f>
        <v>133.3770458022924</v>
      </c>
      <c r="E6" s="114">
        <f>'جدول 17'!E6</f>
        <v>139.4014764025944</v>
      </c>
      <c r="F6" s="114">
        <f>'جدول 17'!F6</f>
        <v>146.75136146163189</v>
      </c>
      <c r="G6" s="114">
        <f>'جدول 17'!G6</f>
        <v>151.87120624650817</v>
      </c>
      <c r="H6" s="114">
        <f>'جدول 17'!H6</f>
        <v>156.63431424702455</v>
      </c>
      <c r="I6" s="114">
        <f>'جدول 17'!I6</f>
        <v>159.55990692126647</v>
      </c>
      <c r="J6" s="114">
        <f>'جدول 17'!J6</f>
        <v>162.44445753766686</v>
      </c>
      <c r="K6" s="114">
        <f>'جدول 17'!K6</f>
        <v>161.05357325379714</v>
      </c>
      <c r="L6" s="114">
        <f>'جدول 17'!L6</f>
        <v>143.54224219013889</v>
      </c>
      <c r="M6" s="114">
        <f>'جدول 17'!M6</f>
        <v>130.53606138141254</v>
      </c>
      <c r="N6" s="114">
        <f>'جدول 17'!N6</f>
        <v>126.00266412458765</v>
      </c>
      <c r="O6" s="114">
        <f>'جدول 17'!O6</f>
        <v>144.8927681808922</v>
      </c>
    </row>
    <row r="7" spans="1:15" ht="21.6" x14ac:dyDescent="0.45">
      <c r="A7" s="156" t="s">
        <v>96</v>
      </c>
      <c r="B7" s="156"/>
      <c r="C7" s="114">
        <f>'جدول 17'!C7</f>
        <v>124.9171637945926</v>
      </c>
      <c r="D7" s="114">
        <f>'جدول 17'!D7</f>
        <v>129.87507047488862</v>
      </c>
      <c r="E7" s="114">
        <f>'جدول 17'!E7</f>
        <v>136.7452643413597</v>
      </c>
      <c r="F7" s="114">
        <f>'جدول 17'!F7</f>
        <v>143.17999382709164</v>
      </c>
      <c r="G7" s="114">
        <f>'جدول 17'!G7</f>
        <v>149.42333389695358</v>
      </c>
      <c r="H7" s="114">
        <f>'جدول 17'!H7</f>
        <v>156.14034234770281</v>
      </c>
      <c r="I7" s="114">
        <f>'جدول 17'!I7</f>
        <v>157.81298794042459</v>
      </c>
      <c r="J7" s="114">
        <f>'جدول 17'!J7</f>
        <v>159.62659729419732</v>
      </c>
      <c r="K7" s="114">
        <f>'جدول 17'!K7</f>
        <v>157.6063135707567</v>
      </c>
      <c r="L7" s="114">
        <f>'جدول 17'!L7</f>
        <v>142.50994104205625</v>
      </c>
      <c r="M7" s="114">
        <f>'جدول 17'!M7</f>
        <v>130.71014023211728</v>
      </c>
      <c r="N7" s="114">
        <f>'جدول 17'!N7</f>
        <v>123.98153375488488</v>
      </c>
      <c r="O7" s="114">
        <f>'جدول 17'!O7</f>
        <v>142.73581766572011</v>
      </c>
    </row>
    <row r="8" spans="1:15" x14ac:dyDescent="0.45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</sheetData>
  <mergeCells count="5">
    <mergeCell ref="A7:B7"/>
    <mergeCell ref="A1:B1"/>
    <mergeCell ref="B2:L2"/>
    <mergeCell ref="M2:O2"/>
    <mergeCell ref="B3:B4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"/>
  <sheetViews>
    <sheetView rightToLeft="1" zoomScale="70" zoomScaleNormal="70" workbookViewId="0">
      <selection activeCell="Q17" sqref="Q17"/>
    </sheetView>
  </sheetViews>
  <sheetFormatPr defaultRowHeight="14.4" x14ac:dyDescent="0.3"/>
  <cols>
    <col min="3" max="3" width="20.21875" customWidth="1"/>
    <col min="17" max="17" width="18" customWidth="1"/>
  </cols>
  <sheetData>
    <row r="2" spans="2:18" ht="15.6" x14ac:dyDescent="0.3">
      <c r="B2" s="164" t="s">
        <v>223</v>
      </c>
      <c r="C2" s="164"/>
      <c r="D2" s="164"/>
      <c r="E2" s="164"/>
      <c r="F2" s="164"/>
      <c r="G2" s="164"/>
      <c r="H2" s="164"/>
    </row>
    <row r="3" spans="2:18" ht="43.2" x14ac:dyDescent="0.3">
      <c r="B3" s="103"/>
      <c r="C3" s="159" t="s">
        <v>202</v>
      </c>
      <c r="D3" s="104" t="s">
        <v>63</v>
      </c>
      <c r="E3" s="104" t="s">
        <v>64</v>
      </c>
      <c r="F3" s="104" t="s">
        <v>65</v>
      </c>
      <c r="G3" s="104" t="s">
        <v>66</v>
      </c>
      <c r="H3" s="104" t="s">
        <v>67</v>
      </c>
      <c r="I3" s="104" t="s">
        <v>68</v>
      </c>
      <c r="J3" s="104" t="s">
        <v>69</v>
      </c>
      <c r="K3" s="104" t="s">
        <v>70</v>
      </c>
      <c r="L3" s="104" t="s">
        <v>71</v>
      </c>
      <c r="M3" s="104" t="s">
        <v>72</v>
      </c>
      <c r="N3" s="104" t="s">
        <v>73</v>
      </c>
      <c r="O3" s="104" t="s">
        <v>74</v>
      </c>
      <c r="P3" s="104" t="s">
        <v>75</v>
      </c>
      <c r="Q3" s="103" t="s">
        <v>76</v>
      </c>
      <c r="R3" s="159"/>
    </row>
    <row r="4" spans="2:18" ht="21.6" x14ac:dyDescent="0.3">
      <c r="B4" s="103"/>
      <c r="C4" s="159" t="s">
        <v>200</v>
      </c>
      <c r="D4" s="104" t="s">
        <v>77</v>
      </c>
      <c r="E4" s="104" t="s">
        <v>78</v>
      </c>
      <c r="F4" s="104" t="s">
        <v>79</v>
      </c>
      <c r="G4" s="104" t="s">
        <v>80</v>
      </c>
      <c r="H4" s="104" t="s">
        <v>81</v>
      </c>
      <c r="I4" s="104" t="s">
        <v>82</v>
      </c>
      <c r="J4" s="104" t="s">
        <v>83</v>
      </c>
      <c r="K4" s="104" t="s">
        <v>84</v>
      </c>
      <c r="L4" s="104" t="s">
        <v>85</v>
      </c>
      <c r="M4" s="105" t="s">
        <v>86</v>
      </c>
      <c r="N4" s="105" t="s">
        <v>87</v>
      </c>
      <c r="O4" s="105" t="s">
        <v>88</v>
      </c>
      <c r="P4" s="106" t="s">
        <v>89</v>
      </c>
      <c r="Q4" s="103"/>
      <c r="R4" s="159"/>
    </row>
    <row r="5" spans="2:18" ht="21.6" x14ac:dyDescent="0.3">
      <c r="B5" s="95">
        <v>1</v>
      </c>
      <c r="C5" s="95" t="s">
        <v>90</v>
      </c>
      <c r="D5" s="114">
        <f>'جدول 16'!C15</f>
        <v>2</v>
      </c>
      <c r="E5" s="114">
        <f>'جدول 16'!D15</f>
        <v>2</v>
      </c>
      <c r="F5" s="114">
        <f>'جدول 16'!E15</f>
        <v>2</v>
      </c>
      <c r="G5" s="114">
        <f>'جدول 16'!F15</f>
        <v>2.5</v>
      </c>
      <c r="H5" s="114">
        <f>'جدول 16'!G15</f>
        <v>3.5</v>
      </c>
      <c r="I5" s="114">
        <f>'جدول 16'!H15</f>
        <v>4</v>
      </c>
      <c r="J5" s="114">
        <f>'جدول 16'!I15</f>
        <v>4</v>
      </c>
      <c r="K5" s="114">
        <f>'جدول 16'!J15</f>
        <v>4</v>
      </c>
      <c r="L5" s="114">
        <f>'جدول 16'!K15</f>
        <v>3.5</v>
      </c>
      <c r="M5" s="114">
        <f>'جدول 16'!L15</f>
        <v>2.5</v>
      </c>
      <c r="N5" s="114">
        <f>'جدول 16'!M15</f>
        <v>2.5</v>
      </c>
      <c r="O5" s="114">
        <f>'جدول 16'!N15</f>
        <v>2</v>
      </c>
      <c r="P5" s="114">
        <f>'جدول 16'!O15</f>
        <v>2.9410375159939441</v>
      </c>
      <c r="Q5" s="95" t="s">
        <v>91</v>
      </c>
      <c r="R5" s="114">
        <v>1</v>
      </c>
    </row>
    <row r="6" spans="2:18" ht="21.6" x14ac:dyDescent="0.3">
      <c r="B6" s="96">
        <v>2</v>
      </c>
      <c r="C6" s="96" t="s">
        <v>92</v>
      </c>
      <c r="D6" s="114">
        <f>'جدول 16'!C16</f>
        <v>2</v>
      </c>
      <c r="E6" s="114">
        <f>'جدول 16'!D16</f>
        <v>2</v>
      </c>
      <c r="F6" s="114">
        <f>'جدول 16'!E16</f>
        <v>2.5</v>
      </c>
      <c r="G6" s="114">
        <f>'جدول 16'!F16</f>
        <v>2.5</v>
      </c>
      <c r="H6" s="114">
        <f>'جدول 16'!G16</f>
        <v>3</v>
      </c>
      <c r="I6" s="114">
        <f>'جدول 16'!H16</f>
        <v>4</v>
      </c>
      <c r="J6" s="114">
        <f>'جدول 16'!I16</f>
        <v>4</v>
      </c>
      <c r="K6" s="114">
        <f>'جدول 16'!J16</f>
        <v>3.5</v>
      </c>
      <c r="L6" s="114">
        <f>'جدول 16'!K16</f>
        <v>3.5</v>
      </c>
      <c r="M6" s="114">
        <f>'جدول 16'!L16</f>
        <v>3.5</v>
      </c>
      <c r="N6" s="114">
        <f>'جدول 16'!M16</f>
        <v>2</v>
      </c>
      <c r="O6" s="114">
        <f>'جدول 16'!N16</f>
        <v>2</v>
      </c>
      <c r="P6" s="114">
        <f>'جدول 16'!O16</f>
        <v>2.9051900015162548</v>
      </c>
      <c r="Q6" s="96" t="s">
        <v>93</v>
      </c>
      <c r="R6" s="114">
        <v>2</v>
      </c>
    </row>
    <row r="7" spans="2:18" ht="21.6" x14ac:dyDescent="0.3">
      <c r="B7" s="156" t="s">
        <v>96</v>
      </c>
      <c r="C7" s="156"/>
      <c r="D7" s="114">
        <f>'جدول 16'!C17</f>
        <v>2</v>
      </c>
      <c r="E7" s="114">
        <f>'جدول 16'!D17</f>
        <v>2</v>
      </c>
      <c r="F7" s="114">
        <f>'جدول 16'!E17</f>
        <v>2.3100792819913942</v>
      </c>
      <c r="G7" s="114">
        <f>'جدول 16'!F17</f>
        <v>2.5</v>
      </c>
      <c r="H7" s="114">
        <f>'جدول 16'!G17</f>
        <v>3.1980726323560082</v>
      </c>
      <c r="I7" s="114">
        <f>'جدول 16'!H17</f>
        <v>4</v>
      </c>
      <c r="J7" s="114">
        <f>'جدول 16'!I17</f>
        <v>4</v>
      </c>
      <c r="K7" s="114">
        <f>'جدول 16'!J17</f>
        <v>3.7004171588511379</v>
      </c>
      <c r="L7" s="114">
        <f>'جدول 16'!K17</f>
        <v>3.5</v>
      </c>
      <c r="M7" s="114">
        <f>'جدول 16'!L17</f>
        <v>3.0914507375319809</v>
      </c>
      <c r="N7" s="114">
        <f>'جدول 16'!M17</f>
        <v>2.1820907858965435</v>
      </c>
      <c r="O7" s="114">
        <f>'جدول 16'!N17</f>
        <v>2</v>
      </c>
      <c r="P7" s="114">
        <f>'جدول 16'!O17</f>
        <v>2.9192738709749908</v>
      </c>
      <c r="Q7" s="156" t="s">
        <v>97</v>
      </c>
      <c r="R7" s="156"/>
    </row>
  </sheetData>
  <mergeCells count="5">
    <mergeCell ref="B7:C7"/>
    <mergeCell ref="Q7:R7"/>
    <mergeCell ref="C3:C4"/>
    <mergeCell ref="R3:R4"/>
    <mergeCell ref="B2:H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rightToLeft="1" view="pageBreakPreview" zoomScale="60" zoomScaleNormal="100" workbookViewId="0">
      <selection activeCell="B20" sqref="B20"/>
    </sheetView>
  </sheetViews>
  <sheetFormatPr defaultColWidth="8.77734375" defaultRowHeight="21.6" x14ac:dyDescent="0.65"/>
  <cols>
    <col min="1" max="1" width="4.6640625" style="78" customWidth="1"/>
    <col min="2" max="2" width="25.6640625" style="78" customWidth="1"/>
    <col min="3" max="5" width="9.6640625" style="78" customWidth="1"/>
    <col min="6" max="6" width="10.33203125" style="78" customWidth="1"/>
    <col min="7" max="7" width="9.6640625" style="78" customWidth="1"/>
    <col min="8" max="8" width="25.6640625" style="78" customWidth="1"/>
    <col min="9" max="9" width="3.21875" style="78" customWidth="1"/>
    <col min="10" max="10" width="6.33203125" style="78" customWidth="1"/>
    <col min="11" max="11" width="8.77734375" style="78"/>
    <col min="12" max="12" width="17" style="78" customWidth="1"/>
    <col min="13" max="13" width="28.44140625" style="78" customWidth="1"/>
    <col min="14" max="14" width="27.109375" style="78" customWidth="1"/>
    <col min="15" max="16384" width="8.77734375" style="78"/>
  </cols>
  <sheetData>
    <row r="1" spans="1:26" ht="23.4" x14ac:dyDescent="0.65">
      <c r="A1" s="166"/>
      <c r="B1" s="165" t="s">
        <v>19</v>
      </c>
      <c r="C1" s="165"/>
      <c r="D1" s="165"/>
      <c r="E1" s="165"/>
      <c r="F1" s="165"/>
      <c r="G1" s="165"/>
      <c r="H1" s="165"/>
      <c r="I1" s="166"/>
    </row>
    <row r="2" spans="1:26" ht="23.4" x14ac:dyDescent="0.65">
      <c r="A2" s="166"/>
      <c r="B2" s="165" t="s">
        <v>20</v>
      </c>
      <c r="C2" s="165"/>
      <c r="D2" s="165"/>
      <c r="E2" s="165"/>
      <c r="F2" s="165"/>
      <c r="G2" s="165"/>
      <c r="H2" s="165"/>
      <c r="I2" s="166"/>
    </row>
    <row r="3" spans="1:26" ht="37.5" customHeight="1" x14ac:dyDescent="0.65">
      <c r="A3" s="167" t="s">
        <v>0</v>
      </c>
      <c r="B3" s="167"/>
      <c r="C3" s="187" t="s">
        <v>1</v>
      </c>
      <c r="D3" s="168" t="s">
        <v>2</v>
      </c>
      <c r="E3" s="168" t="s">
        <v>3</v>
      </c>
      <c r="F3" s="168" t="s">
        <v>4</v>
      </c>
      <c r="G3" s="168" t="s">
        <v>5</v>
      </c>
      <c r="H3" s="169" t="s">
        <v>45</v>
      </c>
      <c r="I3" s="169"/>
      <c r="J3" s="98"/>
      <c r="K3" s="98"/>
      <c r="L3" s="98"/>
      <c r="M3" s="98"/>
      <c r="N3" s="98"/>
    </row>
    <row r="4" spans="1:26" ht="37.5" customHeight="1" x14ac:dyDescent="0.65">
      <c r="A4" s="170">
        <v>1</v>
      </c>
      <c r="B4" s="171" t="s">
        <v>6</v>
      </c>
      <c r="C4" s="172">
        <v>26958</v>
      </c>
      <c r="D4" s="172">
        <v>27959</v>
      </c>
      <c r="E4" s="172">
        <v>36484</v>
      </c>
      <c r="F4" s="172">
        <v>16850</v>
      </c>
      <c r="G4" s="188">
        <f t="shared" ref="G4:G15" si="0">SUM(C4:F4)</f>
        <v>108251</v>
      </c>
      <c r="H4" s="174" t="s">
        <v>46</v>
      </c>
      <c r="I4" s="175">
        <v>1</v>
      </c>
      <c r="J4" s="99"/>
      <c r="K4" s="98"/>
      <c r="L4" s="127"/>
      <c r="M4" s="127"/>
      <c r="N4" s="101"/>
      <c r="V4" s="85"/>
      <c r="W4" s="85"/>
      <c r="X4" s="85"/>
      <c r="Y4" s="85"/>
      <c r="Z4" s="85"/>
    </row>
    <row r="5" spans="1:26" ht="37.5" customHeight="1" x14ac:dyDescent="0.65">
      <c r="A5" s="177">
        <v>2</v>
      </c>
      <c r="B5" s="178" t="s">
        <v>7</v>
      </c>
      <c r="C5" s="179">
        <v>122030</v>
      </c>
      <c r="D5" s="179">
        <v>135109</v>
      </c>
      <c r="E5" s="179">
        <v>12811</v>
      </c>
      <c r="F5" s="179">
        <v>13120</v>
      </c>
      <c r="G5" s="189">
        <f t="shared" si="0"/>
        <v>283070</v>
      </c>
      <c r="H5" s="181" t="s">
        <v>47</v>
      </c>
      <c r="I5" s="182">
        <v>2</v>
      </c>
      <c r="J5" s="99"/>
      <c r="K5" s="98"/>
      <c r="L5" s="101"/>
      <c r="M5" s="101"/>
      <c r="N5" s="101"/>
      <c r="V5" s="85"/>
      <c r="W5" s="85"/>
      <c r="X5" s="85"/>
      <c r="Y5" s="85"/>
      <c r="Z5" s="85"/>
    </row>
    <row r="6" spans="1:26" ht="37.5" customHeight="1" x14ac:dyDescent="0.65">
      <c r="A6" s="170">
        <v>3</v>
      </c>
      <c r="B6" s="171" t="s">
        <v>8</v>
      </c>
      <c r="C6" s="172">
        <v>0</v>
      </c>
      <c r="D6" s="172">
        <v>0</v>
      </c>
      <c r="E6" s="190">
        <v>0</v>
      </c>
      <c r="F6" s="172">
        <v>1540</v>
      </c>
      <c r="G6" s="188">
        <f t="shared" si="0"/>
        <v>1540</v>
      </c>
      <c r="H6" s="174" t="s">
        <v>48</v>
      </c>
      <c r="I6" s="175">
        <v>3</v>
      </c>
      <c r="J6" s="99"/>
      <c r="K6" s="98"/>
      <c r="L6" s="101"/>
      <c r="M6" s="101"/>
      <c r="N6" s="101"/>
      <c r="V6" s="85"/>
      <c r="W6" s="85"/>
      <c r="X6" s="85"/>
      <c r="Y6" s="85"/>
      <c r="Z6" s="85"/>
    </row>
    <row r="7" spans="1:26" ht="37.5" customHeight="1" x14ac:dyDescent="0.65">
      <c r="A7" s="177">
        <v>4</v>
      </c>
      <c r="B7" s="178" t="s">
        <v>9</v>
      </c>
      <c r="C7" s="179">
        <v>4451</v>
      </c>
      <c r="D7" s="179">
        <v>12697</v>
      </c>
      <c r="E7" s="179">
        <v>12800</v>
      </c>
      <c r="F7" s="179">
        <v>7443</v>
      </c>
      <c r="G7" s="189">
        <f t="shared" si="0"/>
        <v>37391</v>
      </c>
      <c r="H7" s="181" t="s">
        <v>49</v>
      </c>
      <c r="I7" s="182">
        <v>4</v>
      </c>
      <c r="J7" s="99"/>
      <c r="K7" s="98"/>
      <c r="L7" s="101"/>
      <c r="M7" s="101"/>
      <c r="N7" s="101"/>
      <c r="V7" s="85"/>
      <c r="W7" s="85"/>
      <c r="X7" s="85"/>
      <c r="Y7" s="85"/>
      <c r="Z7" s="85"/>
    </row>
    <row r="8" spans="1:26" ht="37.5" customHeight="1" x14ac:dyDescent="0.65">
      <c r="A8" s="170">
        <v>5</v>
      </c>
      <c r="B8" s="171" t="s">
        <v>10</v>
      </c>
      <c r="C8" s="172">
        <v>69</v>
      </c>
      <c r="D8" s="172">
        <v>194</v>
      </c>
      <c r="E8" s="172">
        <v>0</v>
      </c>
      <c r="F8" s="172">
        <v>0</v>
      </c>
      <c r="G8" s="188">
        <f t="shared" si="0"/>
        <v>263</v>
      </c>
      <c r="H8" s="174" t="s">
        <v>50</v>
      </c>
      <c r="I8" s="175">
        <v>5</v>
      </c>
      <c r="J8" s="99"/>
      <c r="K8" s="98"/>
      <c r="L8" s="101"/>
      <c r="M8" s="101"/>
      <c r="N8" s="101"/>
      <c r="V8" s="85"/>
      <c r="W8" s="85"/>
      <c r="X8" s="85"/>
      <c r="Y8" s="85"/>
      <c r="Z8" s="85"/>
    </row>
    <row r="9" spans="1:26" ht="37.5" customHeight="1" x14ac:dyDescent="0.65">
      <c r="A9" s="177">
        <v>6</v>
      </c>
      <c r="B9" s="178" t="s">
        <v>11</v>
      </c>
      <c r="C9" s="179">
        <v>0</v>
      </c>
      <c r="D9" s="179">
        <v>0</v>
      </c>
      <c r="E9" s="179">
        <v>0</v>
      </c>
      <c r="F9" s="179">
        <v>25775</v>
      </c>
      <c r="G9" s="189">
        <f t="shared" si="0"/>
        <v>25775</v>
      </c>
      <c r="H9" s="181" t="s">
        <v>51</v>
      </c>
      <c r="I9" s="182">
        <v>6</v>
      </c>
      <c r="J9" s="99"/>
      <c r="K9" s="98"/>
      <c r="L9" s="101"/>
      <c r="M9" s="101"/>
      <c r="N9" s="101"/>
      <c r="V9" s="85"/>
      <c r="W9" s="85"/>
      <c r="X9" s="85"/>
      <c r="Y9" s="85"/>
      <c r="Z9" s="85"/>
    </row>
    <row r="10" spans="1:26" ht="37.5" customHeight="1" x14ac:dyDescent="0.65">
      <c r="A10" s="170">
        <v>7</v>
      </c>
      <c r="B10" s="171" t="s">
        <v>190</v>
      </c>
      <c r="C10" s="172">
        <v>9305</v>
      </c>
      <c r="D10" s="172">
        <v>5409</v>
      </c>
      <c r="E10" s="172">
        <v>4133</v>
      </c>
      <c r="F10" s="172">
        <v>752</v>
      </c>
      <c r="G10" s="188">
        <f t="shared" si="0"/>
        <v>19599</v>
      </c>
      <c r="H10" s="174" t="s">
        <v>52</v>
      </c>
      <c r="I10" s="175">
        <v>7</v>
      </c>
      <c r="J10" s="99"/>
      <c r="K10" s="98"/>
      <c r="L10" s="101"/>
      <c r="M10" s="101"/>
      <c r="N10" s="101"/>
      <c r="V10" s="85"/>
      <c r="W10" s="85"/>
      <c r="X10" s="85"/>
      <c r="Y10" s="85"/>
      <c r="Z10" s="85"/>
    </row>
    <row r="11" spans="1:26" ht="37.5" customHeight="1" x14ac:dyDescent="0.65">
      <c r="A11" s="177">
        <v>8</v>
      </c>
      <c r="B11" s="178" t="s">
        <v>44</v>
      </c>
      <c r="C11" s="179">
        <v>7814</v>
      </c>
      <c r="D11" s="179">
        <v>9103</v>
      </c>
      <c r="E11" s="179">
        <v>4633</v>
      </c>
      <c r="F11" s="179">
        <v>2542</v>
      </c>
      <c r="G11" s="189">
        <f t="shared" si="0"/>
        <v>24092</v>
      </c>
      <c r="H11" s="181" t="s">
        <v>53</v>
      </c>
      <c r="I11" s="182">
        <v>8</v>
      </c>
      <c r="J11" s="99"/>
      <c r="K11" s="98"/>
      <c r="L11" s="101"/>
      <c r="M11" s="101"/>
      <c r="N11" s="101"/>
      <c r="V11" s="85"/>
      <c r="W11" s="85"/>
      <c r="X11" s="85"/>
      <c r="Y11" s="85"/>
      <c r="Z11" s="85"/>
    </row>
    <row r="12" spans="1:26" ht="37.5" customHeight="1" x14ac:dyDescent="0.65">
      <c r="A12" s="170">
        <v>9</v>
      </c>
      <c r="B12" s="171" t="s">
        <v>13</v>
      </c>
      <c r="C12" s="172">
        <v>545</v>
      </c>
      <c r="D12" s="172">
        <v>1553</v>
      </c>
      <c r="E12" s="172">
        <v>0</v>
      </c>
      <c r="F12" s="172">
        <v>0</v>
      </c>
      <c r="G12" s="188">
        <f t="shared" si="0"/>
        <v>2098</v>
      </c>
      <c r="H12" s="174" t="s">
        <v>54</v>
      </c>
      <c r="I12" s="175">
        <v>9</v>
      </c>
      <c r="J12" s="99"/>
      <c r="K12" s="98"/>
      <c r="L12" s="101"/>
      <c r="M12" s="101"/>
      <c r="N12" s="101"/>
      <c r="V12" s="85"/>
      <c r="W12" s="85"/>
      <c r="X12" s="85"/>
      <c r="Y12" s="85"/>
      <c r="Z12" s="85"/>
    </row>
    <row r="13" spans="1:26" ht="37.5" customHeight="1" x14ac:dyDescent="0.65">
      <c r="A13" s="177">
        <v>10</v>
      </c>
      <c r="B13" s="178" t="s">
        <v>14</v>
      </c>
      <c r="C13" s="179">
        <v>1936</v>
      </c>
      <c r="D13" s="179">
        <v>7458</v>
      </c>
      <c r="E13" s="179">
        <v>3047</v>
      </c>
      <c r="F13" s="179">
        <v>0</v>
      </c>
      <c r="G13" s="189">
        <f t="shared" si="0"/>
        <v>12441</v>
      </c>
      <c r="H13" s="181" t="s">
        <v>55</v>
      </c>
      <c r="I13" s="182">
        <v>10</v>
      </c>
      <c r="J13" s="99"/>
      <c r="K13" s="98"/>
      <c r="L13" s="101"/>
      <c r="M13" s="101"/>
      <c r="N13" s="101"/>
      <c r="V13" s="85"/>
      <c r="W13" s="85"/>
      <c r="X13" s="85"/>
      <c r="Y13" s="85"/>
      <c r="Z13" s="85"/>
    </row>
    <row r="14" spans="1:26" ht="37.5" customHeight="1" x14ac:dyDescent="0.65">
      <c r="A14" s="170">
        <v>11</v>
      </c>
      <c r="B14" s="171" t="s">
        <v>15</v>
      </c>
      <c r="C14" s="172">
        <v>815</v>
      </c>
      <c r="D14" s="172">
        <v>861</v>
      </c>
      <c r="E14" s="172">
        <v>1083</v>
      </c>
      <c r="F14" s="172">
        <v>0</v>
      </c>
      <c r="G14" s="188">
        <f t="shared" si="0"/>
        <v>2759</v>
      </c>
      <c r="H14" s="174" t="s">
        <v>56</v>
      </c>
      <c r="I14" s="175">
        <v>11</v>
      </c>
      <c r="J14" s="99"/>
      <c r="K14" s="98"/>
      <c r="L14" s="101"/>
      <c r="M14" s="101"/>
      <c r="N14" s="101"/>
      <c r="V14" s="85"/>
      <c r="W14" s="85"/>
      <c r="X14" s="85"/>
      <c r="Y14" s="85"/>
      <c r="Z14" s="85"/>
    </row>
    <row r="15" spans="1:26" ht="37.5" customHeight="1" x14ac:dyDescent="0.65">
      <c r="A15" s="185" t="s">
        <v>16</v>
      </c>
      <c r="B15" s="185"/>
      <c r="C15" s="191">
        <f>SUM(C4:C14)</f>
        <v>173923</v>
      </c>
      <c r="D15" s="191">
        <f>SUM(D4:D14)</f>
        <v>200343</v>
      </c>
      <c r="E15" s="191">
        <f>SUM(E4:E14)</f>
        <v>74991</v>
      </c>
      <c r="F15" s="191">
        <f>SUM(F4:F14)</f>
        <v>68022</v>
      </c>
      <c r="G15" s="191">
        <f t="shared" si="0"/>
        <v>517279</v>
      </c>
      <c r="H15" s="169" t="s">
        <v>57</v>
      </c>
      <c r="I15" s="169"/>
      <c r="J15" s="98"/>
      <c r="K15" s="98"/>
      <c r="L15" s="101"/>
      <c r="M15" s="101"/>
      <c r="N15" s="101"/>
      <c r="V15" s="85"/>
      <c r="W15" s="85"/>
      <c r="X15" s="85"/>
      <c r="Y15" s="85"/>
      <c r="Z15" s="85"/>
    </row>
    <row r="16" spans="1:26" ht="37.5" customHeight="1" x14ac:dyDescent="0.6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127"/>
      <c r="M16" s="127"/>
      <c r="N16" s="101"/>
    </row>
  </sheetData>
  <mergeCells count="8">
    <mergeCell ref="B1:H1"/>
    <mergeCell ref="B2:H2"/>
    <mergeCell ref="L4:M4"/>
    <mergeCell ref="L16:M16"/>
    <mergeCell ref="A3:B3"/>
    <mergeCell ref="H3:I3"/>
    <mergeCell ref="A15:B15"/>
    <mergeCell ref="H15:I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rightToLeft="1" view="pageBreakPreview" zoomScale="60" zoomScaleNormal="100" workbookViewId="0">
      <selection activeCell="B8" sqref="B8"/>
    </sheetView>
  </sheetViews>
  <sheetFormatPr defaultColWidth="8.77734375" defaultRowHeight="21.6" x14ac:dyDescent="0.65"/>
  <cols>
    <col min="1" max="1" width="4.6640625" style="78" customWidth="1"/>
    <col min="2" max="2" width="25.6640625" style="78" customWidth="1"/>
    <col min="3" max="7" width="9.6640625" style="78" customWidth="1"/>
    <col min="8" max="8" width="25.6640625" style="78" customWidth="1"/>
    <col min="9" max="9" width="4.6640625" style="78" customWidth="1"/>
    <col min="10" max="10" width="8.77734375" style="78" customWidth="1"/>
    <col min="11" max="11" width="10.21875" style="78" bestFit="1" customWidth="1"/>
    <col min="12" max="16384" width="8.77734375" style="78"/>
  </cols>
  <sheetData>
    <row r="1" spans="1:20" ht="23.4" x14ac:dyDescent="0.65">
      <c r="A1" s="166"/>
      <c r="B1" s="165" t="s">
        <v>21</v>
      </c>
      <c r="C1" s="165"/>
      <c r="D1" s="165"/>
      <c r="E1" s="165"/>
      <c r="F1" s="165"/>
      <c r="G1" s="165"/>
      <c r="H1" s="165"/>
      <c r="I1" s="166"/>
    </row>
    <row r="2" spans="1:20" ht="23.4" x14ac:dyDescent="0.65">
      <c r="A2" s="166"/>
      <c r="B2" s="165" t="s">
        <v>22</v>
      </c>
      <c r="C2" s="165"/>
      <c r="D2" s="165"/>
      <c r="E2" s="165"/>
      <c r="F2" s="165"/>
      <c r="G2" s="165"/>
      <c r="H2" s="165"/>
      <c r="I2" s="166"/>
    </row>
    <row r="3" spans="1:20" x14ac:dyDescent="0.65">
      <c r="A3" s="167" t="s">
        <v>0</v>
      </c>
      <c r="B3" s="167"/>
      <c r="C3" s="192" t="s">
        <v>23</v>
      </c>
      <c r="D3" s="192"/>
      <c r="E3" s="192" t="s">
        <v>24</v>
      </c>
      <c r="F3" s="192"/>
      <c r="G3" s="192" t="s">
        <v>5</v>
      </c>
      <c r="H3" s="169" t="s">
        <v>45</v>
      </c>
      <c r="I3" s="169"/>
      <c r="L3" s="85"/>
      <c r="M3" s="85"/>
      <c r="N3" s="85"/>
    </row>
    <row r="4" spans="1:20" x14ac:dyDescent="0.65">
      <c r="A4" s="167"/>
      <c r="B4" s="167"/>
      <c r="C4" s="193" t="s">
        <v>25</v>
      </c>
      <c r="D4" s="193" t="s">
        <v>188</v>
      </c>
      <c r="E4" s="193" t="s">
        <v>25</v>
      </c>
      <c r="F4" s="193" t="s">
        <v>188</v>
      </c>
      <c r="G4" s="192"/>
      <c r="H4" s="169"/>
      <c r="I4" s="169"/>
    </row>
    <row r="5" spans="1:20" ht="42" x14ac:dyDescent="0.65">
      <c r="A5" s="170">
        <v>1</v>
      </c>
      <c r="B5" s="171" t="s">
        <v>6</v>
      </c>
      <c r="C5" s="172">
        <v>27859</v>
      </c>
      <c r="D5" s="172">
        <v>469</v>
      </c>
      <c r="E5" s="172">
        <v>79596</v>
      </c>
      <c r="F5" s="172">
        <v>327</v>
      </c>
      <c r="G5" s="188">
        <f t="shared" ref="G5:G16" si="0">SUM(C5:F5)</f>
        <v>108251</v>
      </c>
      <c r="H5" s="174" t="s">
        <v>46</v>
      </c>
      <c r="I5" s="175">
        <v>1</v>
      </c>
      <c r="J5" s="85"/>
      <c r="K5" s="91"/>
      <c r="L5" s="91"/>
      <c r="M5" s="85"/>
      <c r="Q5" s="85"/>
      <c r="S5" s="85"/>
      <c r="T5" s="85"/>
    </row>
    <row r="6" spans="1:20" ht="42" x14ac:dyDescent="0.65">
      <c r="A6" s="177">
        <v>2</v>
      </c>
      <c r="B6" s="178" t="s">
        <v>7</v>
      </c>
      <c r="C6" s="179">
        <v>34296</v>
      </c>
      <c r="D6" s="179">
        <v>1102</v>
      </c>
      <c r="E6" s="179">
        <v>244408</v>
      </c>
      <c r="F6" s="179">
        <v>3264</v>
      </c>
      <c r="G6" s="179">
        <f t="shared" si="0"/>
        <v>283070</v>
      </c>
      <c r="H6" s="181" t="s">
        <v>47</v>
      </c>
      <c r="I6" s="182">
        <v>2</v>
      </c>
      <c r="J6" s="85"/>
      <c r="K6" s="91"/>
      <c r="L6" s="91"/>
      <c r="M6" s="85"/>
      <c r="Q6" s="85"/>
      <c r="S6" s="85"/>
      <c r="T6" s="85"/>
    </row>
    <row r="7" spans="1:20" ht="42" x14ac:dyDescent="0.65">
      <c r="A7" s="170">
        <v>3</v>
      </c>
      <c r="B7" s="171" t="s">
        <v>8</v>
      </c>
      <c r="C7" s="172">
        <v>1202</v>
      </c>
      <c r="D7" s="172">
        <v>42</v>
      </c>
      <c r="E7" s="190">
        <v>296</v>
      </c>
      <c r="F7" s="172">
        <v>0</v>
      </c>
      <c r="G7" s="188">
        <f t="shared" si="0"/>
        <v>1540</v>
      </c>
      <c r="H7" s="174" t="s">
        <v>48</v>
      </c>
      <c r="I7" s="175">
        <v>3</v>
      </c>
      <c r="J7" s="85"/>
      <c r="K7" s="91"/>
      <c r="L7" s="91"/>
      <c r="M7" s="85"/>
      <c r="Q7" s="85"/>
      <c r="S7" s="85"/>
      <c r="T7" s="85"/>
    </row>
    <row r="8" spans="1:20" ht="42" x14ac:dyDescent="0.65">
      <c r="A8" s="177">
        <v>4</v>
      </c>
      <c r="B8" s="178" t="s">
        <v>9</v>
      </c>
      <c r="C8" s="179">
        <v>12499</v>
      </c>
      <c r="D8" s="179">
        <v>99</v>
      </c>
      <c r="E8" s="179">
        <v>24698</v>
      </c>
      <c r="F8" s="179">
        <v>95</v>
      </c>
      <c r="G8" s="179">
        <f t="shared" si="0"/>
        <v>37391</v>
      </c>
      <c r="H8" s="181" t="s">
        <v>49</v>
      </c>
      <c r="I8" s="182">
        <v>4</v>
      </c>
      <c r="J8" s="85"/>
      <c r="K8" s="91"/>
      <c r="L8" s="91"/>
      <c r="M8" s="85"/>
      <c r="Q8" s="85"/>
      <c r="S8" s="85"/>
      <c r="T8" s="85"/>
    </row>
    <row r="9" spans="1:20" ht="42" x14ac:dyDescent="0.65">
      <c r="A9" s="170">
        <v>5</v>
      </c>
      <c r="B9" s="171" t="s">
        <v>10</v>
      </c>
      <c r="C9" s="172">
        <v>45</v>
      </c>
      <c r="D9" s="172">
        <v>0</v>
      </c>
      <c r="E9" s="172">
        <v>218</v>
      </c>
      <c r="F9" s="172">
        <v>0</v>
      </c>
      <c r="G9" s="188">
        <f t="shared" si="0"/>
        <v>263</v>
      </c>
      <c r="H9" s="174" t="s">
        <v>50</v>
      </c>
      <c r="I9" s="175">
        <v>5</v>
      </c>
      <c r="J9" s="85"/>
      <c r="K9" s="91"/>
      <c r="L9" s="91"/>
      <c r="M9" s="85"/>
      <c r="Q9" s="85"/>
      <c r="S9" s="85"/>
      <c r="T9" s="85"/>
    </row>
    <row r="10" spans="1:20" x14ac:dyDescent="0.65">
      <c r="A10" s="177">
        <v>6</v>
      </c>
      <c r="B10" s="178" t="s">
        <v>11</v>
      </c>
      <c r="C10" s="179">
        <v>14745</v>
      </c>
      <c r="D10" s="179">
        <v>695</v>
      </c>
      <c r="E10" s="179">
        <v>3889</v>
      </c>
      <c r="F10" s="179">
        <v>6446</v>
      </c>
      <c r="G10" s="179">
        <f t="shared" si="0"/>
        <v>25775</v>
      </c>
      <c r="H10" s="181" t="s">
        <v>51</v>
      </c>
      <c r="I10" s="182">
        <v>6</v>
      </c>
      <c r="J10" s="85"/>
      <c r="K10" s="91"/>
      <c r="L10" s="91"/>
      <c r="M10" s="85"/>
      <c r="Q10" s="85"/>
      <c r="S10" s="85"/>
      <c r="T10" s="85"/>
    </row>
    <row r="11" spans="1:20" ht="42" x14ac:dyDescent="0.65">
      <c r="A11" s="170">
        <v>7</v>
      </c>
      <c r="B11" s="171" t="s">
        <v>190</v>
      </c>
      <c r="C11" s="172">
        <v>5543</v>
      </c>
      <c r="D11" s="172">
        <v>105</v>
      </c>
      <c r="E11" s="172">
        <v>13803</v>
      </c>
      <c r="F11" s="172">
        <v>148</v>
      </c>
      <c r="G11" s="188">
        <f t="shared" si="0"/>
        <v>19599</v>
      </c>
      <c r="H11" s="174" t="s">
        <v>52</v>
      </c>
      <c r="I11" s="175">
        <v>7</v>
      </c>
      <c r="J11" s="85"/>
      <c r="K11" s="91"/>
      <c r="L11" s="91"/>
      <c r="M11" s="85"/>
      <c r="Q11" s="85"/>
      <c r="S11" s="85"/>
      <c r="T11" s="85"/>
    </row>
    <row r="12" spans="1:20" ht="63" x14ac:dyDescent="0.65">
      <c r="A12" s="177">
        <v>8</v>
      </c>
      <c r="B12" s="178" t="s">
        <v>44</v>
      </c>
      <c r="C12" s="179">
        <v>8504</v>
      </c>
      <c r="D12" s="179">
        <v>568</v>
      </c>
      <c r="E12" s="179">
        <v>13499</v>
      </c>
      <c r="F12" s="179">
        <v>1521</v>
      </c>
      <c r="G12" s="179">
        <f t="shared" si="0"/>
        <v>24092</v>
      </c>
      <c r="H12" s="181" t="s">
        <v>53</v>
      </c>
      <c r="I12" s="182">
        <v>8</v>
      </c>
      <c r="J12" s="85"/>
      <c r="K12" s="91"/>
      <c r="L12" s="91"/>
      <c r="M12" s="85"/>
      <c r="Q12" s="85"/>
      <c r="S12" s="85"/>
      <c r="T12" s="85"/>
    </row>
    <row r="13" spans="1:20" x14ac:dyDescent="0.65">
      <c r="A13" s="170">
        <v>9</v>
      </c>
      <c r="B13" s="171" t="s">
        <v>13</v>
      </c>
      <c r="C13" s="172">
        <v>584</v>
      </c>
      <c r="D13" s="172">
        <v>72</v>
      </c>
      <c r="E13" s="172">
        <v>1420</v>
      </c>
      <c r="F13" s="172">
        <v>22</v>
      </c>
      <c r="G13" s="188">
        <f t="shared" si="0"/>
        <v>2098</v>
      </c>
      <c r="H13" s="174" t="s">
        <v>54</v>
      </c>
      <c r="I13" s="175">
        <v>9</v>
      </c>
      <c r="J13" s="85"/>
      <c r="K13" s="91"/>
      <c r="L13" s="91"/>
      <c r="M13" s="85"/>
      <c r="Q13" s="85"/>
      <c r="S13" s="85"/>
      <c r="T13" s="85"/>
    </row>
    <row r="14" spans="1:20" ht="42" x14ac:dyDescent="0.65">
      <c r="A14" s="177">
        <v>10</v>
      </c>
      <c r="B14" s="178" t="s">
        <v>14</v>
      </c>
      <c r="C14" s="179">
        <v>2370</v>
      </c>
      <c r="D14" s="179">
        <v>2773</v>
      </c>
      <c r="E14" s="179">
        <v>6547</v>
      </c>
      <c r="F14" s="179">
        <v>751</v>
      </c>
      <c r="G14" s="179">
        <f t="shared" si="0"/>
        <v>12441</v>
      </c>
      <c r="H14" s="181" t="s">
        <v>55</v>
      </c>
      <c r="I14" s="182">
        <v>10</v>
      </c>
      <c r="J14" s="85"/>
      <c r="K14" s="91"/>
      <c r="L14" s="91"/>
      <c r="M14" s="85"/>
      <c r="Q14" s="85"/>
      <c r="S14" s="85"/>
      <c r="T14" s="85"/>
    </row>
    <row r="15" spans="1:20" ht="63" x14ac:dyDescent="0.65">
      <c r="A15" s="170">
        <v>11</v>
      </c>
      <c r="B15" s="171" t="s">
        <v>15</v>
      </c>
      <c r="C15" s="172">
        <v>1171</v>
      </c>
      <c r="D15" s="172">
        <v>65</v>
      </c>
      <c r="E15" s="172">
        <v>1501</v>
      </c>
      <c r="F15" s="172">
        <v>22</v>
      </c>
      <c r="G15" s="172">
        <f t="shared" si="0"/>
        <v>2759</v>
      </c>
      <c r="H15" s="174" t="s">
        <v>56</v>
      </c>
      <c r="I15" s="175">
        <v>11</v>
      </c>
      <c r="J15" s="85"/>
      <c r="K15" s="91"/>
      <c r="L15" s="91"/>
      <c r="M15" s="85"/>
      <c r="Q15" s="85"/>
      <c r="S15" s="85"/>
      <c r="T15" s="85"/>
    </row>
    <row r="16" spans="1:20" x14ac:dyDescent="0.65">
      <c r="A16" s="185" t="s">
        <v>16</v>
      </c>
      <c r="B16" s="185"/>
      <c r="C16" s="191">
        <f>SUM(C5:C15)</f>
        <v>108818</v>
      </c>
      <c r="D16" s="191">
        <f>SUM(D5:D15)</f>
        <v>5990</v>
      </c>
      <c r="E16" s="191">
        <f>SUM(E5:E15)</f>
        <v>389875</v>
      </c>
      <c r="F16" s="191">
        <f>SUM(F5:F15)</f>
        <v>12596</v>
      </c>
      <c r="G16" s="191">
        <f t="shared" si="0"/>
        <v>517279</v>
      </c>
      <c r="H16" s="169" t="s">
        <v>57</v>
      </c>
      <c r="I16" s="169"/>
      <c r="Q16" s="85"/>
      <c r="S16" s="85"/>
      <c r="T16" s="85"/>
    </row>
    <row r="17" spans="1:9" x14ac:dyDescent="0.65">
      <c r="A17" s="166" t="s">
        <v>183</v>
      </c>
      <c r="B17" s="166"/>
      <c r="C17" s="194"/>
      <c r="D17" s="194"/>
      <c r="E17" s="166"/>
      <c r="F17" s="166"/>
      <c r="G17" s="166" t="s">
        <v>189</v>
      </c>
      <c r="H17" s="166"/>
      <c r="I17" s="166"/>
    </row>
    <row r="18" spans="1:9" x14ac:dyDescent="0.65">
      <c r="C18" s="85"/>
      <c r="D18" s="85"/>
      <c r="E18" s="85"/>
    </row>
    <row r="19" spans="1:9" x14ac:dyDescent="0.65">
      <c r="D19" s="85"/>
      <c r="E19" s="85"/>
    </row>
    <row r="20" spans="1:9" x14ac:dyDescent="0.65">
      <c r="D20" s="85"/>
      <c r="E20" s="85"/>
    </row>
    <row r="21" spans="1:9" x14ac:dyDescent="0.65">
      <c r="D21" s="85"/>
      <c r="E21" s="85"/>
    </row>
    <row r="22" spans="1:9" x14ac:dyDescent="0.65">
      <c r="D22" s="85"/>
      <c r="E22" s="85"/>
    </row>
    <row r="23" spans="1:9" x14ac:dyDescent="0.65">
      <c r="D23" s="85"/>
      <c r="E23" s="85"/>
    </row>
    <row r="24" spans="1:9" x14ac:dyDescent="0.65">
      <c r="D24" s="85"/>
      <c r="E24" s="85"/>
    </row>
    <row r="25" spans="1:9" x14ac:dyDescent="0.65">
      <c r="D25" s="85"/>
      <c r="E25" s="85"/>
    </row>
    <row r="26" spans="1:9" x14ac:dyDescent="0.65">
      <c r="D26" s="85"/>
      <c r="E26" s="85"/>
    </row>
    <row r="27" spans="1:9" x14ac:dyDescent="0.65">
      <c r="D27" s="85"/>
      <c r="E27" s="85"/>
    </row>
    <row r="28" spans="1:9" x14ac:dyDescent="0.65">
      <c r="D28" s="85"/>
      <c r="E28" s="85"/>
    </row>
    <row r="29" spans="1:9" x14ac:dyDescent="0.65">
      <c r="D29" s="85"/>
      <c r="E29" s="85"/>
    </row>
  </sheetData>
  <mergeCells count="9">
    <mergeCell ref="B1:H1"/>
    <mergeCell ref="B2:H2"/>
    <mergeCell ref="A16:B16"/>
    <mergeCell ref="H16:I16"/>
    <mergeCell ref="A3:B4"/>
    <mergeCell ref="H3:I4"/>
    <mergeCell ref="C3:D3"/>
    <mergeCell ref="E3:F3"/>
    <mergeCell ref="G3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rightToLeft="1" view="pageBreakPreview" zoomScale="60" zoomScaleNormal="100" workbookViewId="0">
      <selection activeCell="D17" sqref="D17"/>
    </sheetView>
  </sheetViews>
  <sheetFormatPr defaultColWidth="8.77734375" defaultRowHeight="21.6" x14ac:dyDescent="0.65"/>
  <cols>
    <col min="1" max="1" width="4.6640625" style="78" customWidth="1"/>
    <col min="2" max="2" width="25.6640625" style="78" customWidth="1"/>
    <col min="3" max="3" width="12.21875" style="78" bestFit="1" customWidth="1"/>
    <col min="4" max="4" width="16.5546875" style="78" bestFit="1" customWidth="1"/>
    <col min="5" max="5" width="12.109375" style="78" bestFit="1" customWidth="1"/>
    <col min="6" max="6" width="12.33203125" style="78" bestFit="1" customWidth="1"/>
    <col min="7" max="7" width="13.109375" style="78" bestFit="1" customWidth="1"/>
    <col min="8" max="8" width="25.6640625" style="78" customWidth="1"/>
    <col min="9" max="9" width="4.6640625" style="78" customWidth="1"/>
    <col min="10" max="10" width="8.77734375" style="78"/>
    <col min="11" max="11" width="20.6640625" style="78" customWidth="1"/>
    <col min="12" max="15" width="8.77734375" style="78"/>
    <col min="16" max="16" width="10.6640625" style="78" customWidth="1"/>
    <col min="17" max="16384" width="8.77734375" style="78"/>
  </cols>
  <sheetData>
    <row r="1" spans="1:18" ht="23.4" x14ac:dyDescent="0.65">
      <c r="A1" s="166"/>
      <c r="B1" s="165" t="s">
        <v>26</v>
      </c>
      <c r="C1" s="165"/>
      <c r="D1" s="165"/>
      <c r="E1" s="165"/>
      <c r="F1" s="165"/>
      <c r="G1" s="165"/>
      <c r="H1" s="165"/>
      <c r="I1" s="166"/>
    </row>
    <row r="2" spans="1:18" ht="23.4" x14ac:dyDescent="0.65">
      <c r="A2" s="166"/>
      <c r="B2" s="165" t="s">
        <v>27</v>
      </c>
      <c r="C2" s="165"/>
      <c r="D2" s="165"/>
      <c r="E2" s="165"/>
      <c r="F2" s="165"/>
      <c r="G2" s="165"/>
      <c r="H2" s="165"/>
      <c r="I2" s="166"/>
    </row>
    <row r="3" spans="1:18" ht="23.4" x14ac:dyDescent="0.65">
      <c r="A3" s="166"/>
      <c r="B3" s="165" t="s">
        <v>30</v>
      </c>
      <c r="C3" s="165"/>
      <c r="D3" s="165"/>
      <c r="E3" s="165"/>
      <c r="F3" s="165"/>
      <c r="G3" s="165"/>
      <c r="H3" s="165"/>
      <c r="I3" s="166"/>
    </row>
    <row r="4" spans="1:18" ht="37.5" customHeight="1" x14ac:dyDescent="0.65">
      <c r="A4" s="167" t="s">
        <v>0</v>
      </c>
      <c r="B4" s="167"/>
      <c r="C4" s="195" t="s">
        <v>1</v>
      </c>
      <c r="D4" s="196" t="s">
        <v>2</v>
      </c>
      <c r="E4" s="196" t="s">
        <v>3</v>
      </c>
      <c r="F4" s="196" t="s">
        <v>4</v>
      </c>
      <c r="G4" s="196" t="s">
        <v>5</v>
      </c>
      <c r="H4" s="169" t="s">
        <v>45</v>
      </c>
      <c r="I4" s="169"/>
    </row>
    <row r="5" spans="1:18" ht="2.25" customHeight="1" x14ac:dyDescent="0.65">
      <c r="A5" s="167"/>
      <c r="B5" s="167"/>
      <c r="C5" s="195"/>
      <c r="D5" s="196"/>
      <c r="E5" s="196"/>
      <c r="F5" s="196"/>
      <c r="G5" s="196"/>
      <c r="H5" s="169"/>
      <c r="I5" s="169"/>
    </row>
    <row r="6" spans="1:18" ht="37.5" customHeight="1" x14ac:dyDescent="0.65">
      <c r="A6" s="170">
        <v>1</v>
      </c>
      <c r="B6" s="171" t="s">
        <v>6</v>
      </c>
      <c r="C6" s="172">
        <v>561498</v>
      </c>
      <c r="D6" s="172">
        <v>616878</v>
      </c>
      <c r="E6" s="172">
        <v>783019</v>
      </c>
      <c r="F6" s="172">
        <v>384598</v>
      </c>
      <c r="G6" s="188">
        <f t="shared" ref="G6:G17" si="0">SUM(C6:F6)</f>
        <v>2345993</v>
      </c>
      <c r="H6" s="174" t="s">
        <v>46</v>
      </c>
      <c r="I6" s="175">
        <v>1</v>
      </c>
      <c r="R6" s="85"/>
    </row>
    <row r="7" spans="1:18" ht="37.5" customHeight="1" x14ac:dyDescent="0.65">
      <c r="A7" s="177">
        <v>2</v>
      </c>
      <c r="B7" s="178" t="s">
        <v>7</v>
      </c>
      <c r="C7" s="179">
        <v>2369426</v>
      </c>
      <c r="D7" s="179">
        <v>2894283</v>
      </c>
      <c r="E7" s="179">
        <v>270885</v>
      </c>
      <c r="F7" s="179">
        <v>496710</v>
      </c>
      <c r="G7" s="179">
        <f t="shared" si="0"/>
        <v>6031304</v>
      </c>
      <c r="H7" s="181" t="s">
        <v>47</v>
      </c>
      <c r="I7" s="182">
        <v>2</v>
      </c>
    </row>
    <row r="8" spans="1:18" ht="37.5" customHeight="1" x14ac:dyDescent="0.65">
      <c r="A8" s="170">
        <v>3</v>
      </c>
      <c r="B8" s="171" t="s">
        <v>8</v>
      </c>
      <c r="C8" s="172">
        <v>0</v>
      </c>
      <c r="D8" s="172">
        <v>0</v>
      </c>
      <c r="E8" s="190">
        <v>0</v>
      </c>
      <c r="F8" s="172">
        <v>65351</v>
      </c>
      <c r="G8" s="188">
        <f t="shared" si="0"/>
        <v>65351</v>
      </c>
      <c r="H8" s="174" t="s">
        <v>48</v>
      </c>
      <c r="I8" s="175">
        <v>3</v>
      </c>
    </row>
    <row r="9" spans="1:18" ht="37.5" customHeight="1" x14ac:dyDescent="0.65">
      <c r="A9" s="177">
        <v>4</v>
      </c>
      <c r="B9" s="178" t="s">
        <v>9</v>
      </c>
      <c r="C9" s="179">
        <v>95252</v>
      </c>
      <c r="D9" s="179">
        <v>350476</v>
      </c>
      <c r="E9" s="179">
        <v>370058</v>
      </c>
      <c r="F9" s="179">
        <v>228204</v>
      </c>
      <c r="G9" s="179">
        <f t="shared" si="0"/>
        <v>1043990</v>
      </c>
      <c r="H9" s="181" t="s">
        <v>49</v>
      </c>
      <c r="I9" s="182">
        <v>4</v>
      </c>
    </row>
    <row r="10" spans="1:18" ht="37.5" customHeight="1" x14ac:dyDescent="0.65">
      <c r="A10" s="170">
        <v>5</v>
      </c>
      <c r="B10" s="171" t="s">
        <v>10</v>
      </c>
      <c r="C10" s="172">
        <v>1960</v>
      </c>
      <c r="D10" s="172">
        <v>5391</v>
      </c>
      <c r="E10" s="172">
        <v>0</v>
      </c>
      <c r="F10" s="172">
        <v>0</v>
      </c>
      <c r="G10" s="188">
        <f t="shared" si="0"/>
        <v>7351</v>
      </c>
      <c r="H10" s="174" t="s">
        <v>50</v>
      </c>
      <c r="I10" s="175">
        <v>5</v>
      </c>
    </row>
    <row r="11" spans="1:18" ht="37.5" customHeight="1" x14ac:dyDescent="0.65">
      <c r="A11" s="177">
        <v>6</v>
      </c>
      <c r="B11" s="178" t="s">
        <v>11</v>
      </c>
      <c r="C11" s="179">
        <v>0</v>
      </c>
      <c r="D11" s="179">
        <v>0</v>
      </c>
      <c r="E11" s="179">
        <v>0</v>
      </c>
      <c r="F11" s="179">
        <v>2554323</v>
      </c>
      <c r="G11" s="179">
        <f t="shared" si="0"/>
        <v>2554323</v>
      </c>
      <c r="H11" s="181" t="s">
        <v>51</v>
      </c>
      <c r="I11" s="182">
        <v>6</v>
      </c>
    </row>
    <row r="12" spans="1:18" ht="37.5" customHeight="1" x14ac:dyDescent="0.65">
      <c r="A12" s="170">
        <v>7</v>
      </c>
      <c r="B12" s="171" t="s">
        <v>190</v>
      </c>
      <c r="C12" s="172">
        <v>256215</v>
      </c>
      <c r="D12" s="172">
        <v>145640</v>
      </c>
      <c r="E12" s="172">
        <v>99099</v>
      </c>
      <c r="F12" s="172">
        <v>27694</v>
      </c>
      <c r="G12" s="188">
        <f t="shared" si="0"/>
        <v>528648</v>
      </c>
      <c r="H12" s="174" t="s">
        <v>52</v>
      </c>
      <c r="I12" s="175">
        <v>7</v>
      </c>
    </row>
    <row r="13" spans="1:18" ht="37.5" customHeight="1" x14ac:dyDescent="0.65">
      <c r="A13" s="177">
        <v>8</v>
      </c>
      <c r="B13" s="178" t="s">
        <v>44</v>
      </c>
      <c r="C13" s="179">
        <v>339788</v>
      </c>
      <c r="D13" s="179">
        <v>435249</v>
      </c>
      <c r="E13" s="179">
        <v>201431</v>
      </c>
      <c r="F13" s="179">
        <v>166231</v>
      </c>
      <c r="G13" s="179">
        <f t="shared" si="0"/>
        <v>1142699</v>
      </c>
      <c r="H13" s="181" t="s">
        <v>53</v>
      </c>
      <c r="I13" s="182">
        <v>8</v>
      </c>
    </row>
    <row r="14" spans="1:18" ht="37.5" customHeight="1" x14ac:dyDescent="0.65">
      <c r="A14" s="170">
        <v>9</v>
      </c>
      <c r="B14" s="171" t="s">
        <v>13</v>
      </c>
      <c r="C14" s="172">
        <v>11766</v>
      </c>
      <c r="D14" s="172">
        <v>35743</v>
      </c>
      <c r="E14" s="172">
        <v>0</v>
      </c>
      <c r="F14" s="172">
        <v>0</v>
      </c>
      <c r="G14" s="188">
        <f t="shared" si="0"/>
        <v>47509</v>
      </c>
      <c r="H14" s="174" t="s">
        <v>54</v>
      </c>
      <c r="I14" s="175">
        <v>9</v>
      </c>
    </row>
    <row r="15" spans="1:18" ht="37.5" customHeight="1" x14ac:dyDescent="0.65">
      <c r="A15" s="177">
        <v>10</v>
      </c>
      <c r="B15" s="178" t="s">
        <v>14</v>
      </c>
      <c r="C15" s="179">
        <v>66793</v>
      </c>
      <c r="D15" s="179">
        <v>266247</v>
      </c>
      <c r="E15" s="179">
        <v>98784</v>
      </c>
      <c r="F15" s="179">
        <v>0</v>
      </c>
      <c r="G15" s="179">
        <f t="shared" si="0"/>
        <v>431824</v>
      </c>
      <c r="H15" s="181" t="s">
        <v>55</v>
      </c>
      <c r="I15" s="182">
        <v>10</v>
      </c>
    </row>
    <row r="16" spans="1:18" ht="37.5" customHeight="1" x14ac:dyDescent="0.65">
      <c r="A16" s="170">
        <v>11</v>
      </c>
      <c r="B16" s="171" t="s">
        <v>15</v>
      </c>
      <c r="C16" s="172">
        <v>31633</v>
      </c>
      <c r="D16" s="172">
        <v>33804</v>
      </c>
      <c r="E16" s="172">
        <v>40041</v>
      </c>
      <c r="F16" s="172">
        <v>0</v>
      </c>
      <c r="G16" s="172">
        <f t="shared" si="0"/>
        <v>105478</v>
      </c>
      <c r="H16" s="174" t="s">
        <v>56</v>
      </c>
      <c r="I16" s="175">
        <v>11</v>
      </c>
    </row>
    <row r="17" spans="1:9" ht="37.5" customHeight="1" x14ac:dyDescent="0.65">
      <c r="A17" s="185" t="s">
        <v>16</v>
      </c>
      <c r="B17" s="185"/>
      <c r="C17" s="191">
        <f>SUM(C6:C16)</f>
        <v>3734331</v>
      </c>
      <c r="D17" s="191">
        <f>SUM(D6:D16)</f>
        <v>4783711</v>
      </c>
      <c r="E17" s="191">
        <f>SUM(E6:E16)</f>
        <v>1863317</v>
      </c>
      <c r="F17" s="191">
        <f>SUM(F6:F16)</f>
        <v>3923111</v>
      </c>
      <c r="G17" s="191">
        <f t="shared" si="0"/>
        <v>14304470</v>
      </c>
      <c r="H17" s="169" t="s">
        <v>57</v>
      </c>
      <c r="I17" s="169"/>
    </row>
    <row r="18" spans="1:9" x14ac:dyDescent="0.65">
      <c r="A18" s="166" t="s">
        <v>183</v>
      </c>
      <c r="B18" s="166"/>
      <c r="C18" s="166"/>
      <c r="D18" s="166"/>
      <c r="E18" s="166"/>
      <c r="F18" s="166"/>
      <c r="G18" s="166"/>
      <c r="H18" s="166"/>
      <c r="I18" s="166"/>
    </row>
  </sheetData>
  <mergeCells count="12">
    <mergeCell ref="A17:B17"/>
    <mergeCell ref="H17:I17"/>
    <mergeCell ref="B1:H1"/>
    <mergeCell ref="B2:H2"/>
    <mergeCell ref="B3:H3"/>
    <mergeCell ref="A4:B5"/>
    <mergeCell ref="G4:G5"/>
    <mergeCell ref="H4:I5"/>
    <mergeCell ref="F4:F5"/>
    <mergeCell ref="E4:E5"/>
    <mergeCell ref="D4:D5"/>
    <mergeCell ref="C4:C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rightToLeft="1" view="pageBreakPreview" zoomScale="60" zoomScaleNormal="100" workbookViewId="0">
      <selection activeCell="E12" sqref="E12"/>
    </sheetView>
  </sheetViews>
  <sheetFormatPr defaultColWidth="8.77734375" defaultRowHeight="21.6" x14ac:dyDescent="0.65"/>
  <cols>
    <col min="1" max="1" width="4.6640625" style="78" customWidth="1"/>
    <col min="2" max="2" width="25.6640625" style="78" customWidth="1"/>
    <col min="3" max="7" width="13.6640625" style="78" customWidth="1"/>
    <col min="8" max="8" width="25.6640625" style="78" customWidth="1"/>
    <col min="9" max="9" width="4.6640625" style="78" customWidth="1"/>
    <col min="10" max="10" width="8.77734375" style="78"/>
    <col min="11" max="11" width="20.6640625" style="78" customWidth="1"/>
    <col min="12" max="16384" width="8.77734375" style="78"/>
  </cols>
  <sheetData>
    <row r="1" spans="1:9" ht="23.4" x14ac:dyDescent="0.65">
      <c r="A1" s="166"/>
      <c r="B1" s="165" t="s">
        <v>28</v>
      </c>
      <c r="C1" s="165"/>
      <c r="D1" s="165"/>
      <c r="E1" s="165"/>
      <c r="F1" s="165"/>
      <c r="G1" s="165"/>
      <c r="H1" s="165"/>
      <c r="I1" s="166"/>
    </row>
    <row r="2" spans="1:9" ht="23.4" x14ac:dyDescent="0.65">
      <c r="A2" s="166"/>
      <c r="B2" s="165" t="s">
        <v>29</v>
      </c>
      <c r="C2" s="165"/>
      <c r="D2" s="165"/>
      <c r="E2" s="165"/>
      <c r="F2" s="165"/>
      <c r="G2" s="165"/>
      <c r="H2" s="165"/>
      <c r="I2" s="166"/>
    </row>
    <row r="3" spans="1:9" ht="23.4" x14ac:dyDescent="0.65">
      <c r="A3" s="166"/>
      <c r="B3" s="165" t="s">
        <v>30</v>
      </c>
      <c r="C3" s="165"/>
      <c r="D3" s="165"/>
      <c r="E3" s="165"/>
      <c r="F3" s="165"/>
      <c r="G3" s="165"/>
      <c r="H3" s="165"/>
      <c r="I3" s="166"/>
    </row>
    <row r="4" spans="1:9" s="98" customFormat="1" ht="37.5" customHeight="1" x14ac:dyDescent="0.65">
      <c r="A4" s="167" t="s">
        <v>0</v>
      </c>
      <c r="B4" s="167"/>
      <c r="C4" s="192" t="s">
        <v>1</v>
      </c>
      <c r="D4" s="192" t="s">
        <v>2</v>
      </c>
      <c r="E4" s="192" t="s">
        <v>3</v>
      </c>
      <c r="F4" s="192" t="s">
        <v>4</v>
      </c>
      <c r="G4" s="192" t="s">
        <v>5</v>
      </c>
      <c r="H4" s="169" t="s">
        <v>45</v>
      </c>
      <c r="I4" s="169"/>
    </row>
    <row r="5" spans="1:9" s="98" customFormat="1" ht="1.5" customHeight="1" x14ac:dyDescent="0.65">
      <c r="A5" s="167"/>
      <c r="B5" s="167"/>
      <c r="C5" s="192"/>
      <c r="D5" s="192"/>
      <c r="E5" s="192"/>
      <c r="F5" s="192"/>
      <c r="G5" s="192"/>
      <c r="H5" s="169"/>
      <c r="I5" s="169"/>
    </row>
    <row r="6" spans="1:9" s="98" customFormat="1" ht="37.5" customHeight="1" x14ac:dyDescent="0.65">
      <c r="A6" s="170">
        <v>1</v>
      </c>
      <c r="B6" s="171" t="s">
        <v>6</v>
      </c>
      <c r="C6" s="172">
        <v>78528</v>
      </c>
      <c r="D6" s="172">
        <v>190976</v>
      </c>
      <c r="E6" s="172">
        <v>245998</v>
      </c>
      <c r="F6" s="172">
        <v>134702</v>
      </c>
      <c r="G6" s="188">
        <f t="shared" ref="G6:G17" si="0">SUM(C6:F6)</f>
        <v>650204</v>
      </c>
      <c r="H6" s="174" t="s">
        <v>46</v>
      </c>
      <c r="I6" s="175">
        <v>1</v>
      </c>
    </row>
    <row r="7" spans="1:9" s="98" customFormat="1" ht="37.5" customHeight="1" x14ac:dyDescent="0.65">
      <c r="A7" s="177">
        <v>2</v>
      </c>
      <c r="B7" s="178" t="s">
        <v>7</v>
      </c>
      <c r="C7" s="179">
        <v>435852</v>
      </c>
      <c r="D7" s="179">
        <v>427753</v>
      </c>
      <c r="E7" s="179">
        <v>56904</v>
      </c>
      <c r="F7" s="179">
        <v>80120</v>
      </c>
      <c r="G7" s="179">
        <f t="shared" si="0"/>
        <v>1000629</v>
      </c>
      <c r="H7" s="181" t="s">
        <v>47</v>
      </c>
      <c r="I7" s="182">
        <v>2</v>
      </c>
    </row>
    <row r="8" spans="1:9" s="98" customFormat="1" ht="37.5" customHeight="1" x14ac:dyDescent="0.65">
      <c r="A8" s="170">
        <v>3</v>
      </c>
      <c r="B8" s="171" t="s">
        <v>8</v>
      </c>
      <c r="C8" s="172">
        <v>0</v>
      </c>
      <c r="D8" s="172">
        <v>0</v>
      </c>
      <c r="E8" s="190">
        <v>0</v>
      </c>
      <c r="F8" s="172">
        <v>16338</v>
      </c>
      <c r="G8" s="188">
        <f t="shared" si="0"/>
        <v>16338</v>
      </c>
      <c r="H8" s="174" t="s">
        <v>48</v>
      </c>
      <c r="I8" s="175">
        <v>3</v>
      </c>
    </row>
    <row r="9" spans="1:9" s="98" customFormat="1" ht="37.5" customHeight="1" x14ac:dyDescent="0.65">
      <c r="A9" s="177">
        <v>4</v>
      </c>
      <c r="B9" s="178" t="s">
        <v>9</v>
      </c>
      <c r="C9" s="179">
        <v>13420</v>
      </c>
      <c r="D9" s="179">
        <v>76693</v>
      </c>
      <c r="E9" s="179">
        <v>101213</v>
      </c>
      <c r="F9" s="179">
        <v>64572</v>
      </c>
      <c r="G9" s="179">
        <f t="shared" si="0"/>
        <v>255898</v>
      </c>
      <c r="H9" s="181" t="s">
        <v>49</v>
      </c>
      <c r="I9" s="182">
        <v>4</v>
      </c>
    </row>
    <row r="10" spans="1:9" s="98" customFormat="1" ht="37.5" customHeight="1" x14ac:dyDescent="0.65">
      <c r="A10" s="170">
        <v>5</v>
      </c>
      <c r="B10" s="171" t="s">
        <v>10</v>
      </c>
      <c r="C10" s="172">
        <v>230</v>
      </c>
      <c r="D10" s="172">
        <v>826</v>
      </c>
      <c r="E10" s="172">
        <v>0</v>
      </c>
      <c r="F10" s="172">
        <v>0</v>
      </c>
      <c r="G10" s="188">
        <f t="shared" si="0"/>
        <v>1056</v>
      </c>
      <c r="H10" s="174" t="s">
        <v>50</v>
      </c>
      <c r="I10" s="175">
        <v>5</v>
      </c>
    </row>
    <row r="11" spans="1:9" s="98" customFormat="1" ht="37.5" customHeight="1" x14ac:dyDescent="0.65">
      <c r="A11" s="177">
        <v>6</v>
      </c>
      <c r="B11" s="178" t="s">
        <v>11</v>
      </c>
      <c r="C11" s="179">
        <v>0</v>
      </c>
      <c r="D11" s="179">
        <v>0</v>
      </c>
      <c r="E11" s="179">
        <v>0</v>
      </c>
      <c r="F11" s="179">
        <v>862750</v>
      </c>
      <c r="G11" s="179">
        <f t="shared" si="0"/>
        <v>862750</v>
      </c>
      <c r="H11" s="181" t="s">
        <v>51</v>
      </c>
      <c r="I11" s="182">
        <v>6</v>
      </c>
    </row>
    <row r="12" spans="1:9" s="98" customFormat="1" ht="37.5" customHeight="1" x14ac:dyDescent="0.65">
      <c r="A12" s="170">
        <v>7</v>
      </c>
      <c r="B12" s="171" t="s">
        <v>190</v>
      </c>
      <c r="C12" s="172">
        <v>25295</v>
      </c>
      <c r="D12" s="172">
        <v>17024</v>
      </c>
      <c r="E12" s="172">
        <v>14979</v>
      </c>
      <c r="F12" s="172">
        <v>6321</v>
      </c>
      <c r="G12" s="188">
        <f t="shared" si="0"/>
        <v>63619</v>
      </c>
      <c r="H12" s="174" t="s">
        <v>52</v>
      </c>
      <c r="I12" s="175">
        <v>7</v>
      </c>
    </row>
    <row r="13" spans="1:9" s="98" customFormat="1" ht="37.5" customHeight="1" x14ac:dyDescent="0.65">
      <c r="A13" s="177">
        <v>8</v>
      </c>
      <c r="B13" s="178" t="s">
        <v>44</v>
      </c>
      <c r="C13" s="179">
        <v>62694</v>
      </c>
      <c r="D13" s="179">
        <v>72316</v>
      </c>
      <c r="E13" s="179">
        <v>43437</v>
      </c>
      <c r="F13" s="179">
        <v>51304</v>
      </c>
      <c r="G13" s="179">
        <f t="shared" si="0"/>
        <v>229751</v>
      </c>
      <c r="H13" s="181" t="s">
        <v>53</v>
      </c>
      <c r="I13" s="182">
        <v>8</v>
      </c>
    </row>
    <row r="14" spans="1:9" s="98" customFormat="1" ht="37.5" customHeight="1" x14ac:dyDescent="0.65">
      <c r="A14" s="170">
        <v>9</v>
      </c>
      <c r="B14" s="171" t="s">
        <v>13</v>
      </c>
      <c r="C14" s="172">
        <v>1035</v>
      </c>
      <c r="D14" s="172">
        <v>6082</v>
      </c>
      <c r="E14" s="172">
        <v>0</v>
      </c>
      <c r="F14" s="172">
        <v>0</v>
      </c>
      <c r="G14" s="188">
        <f t="shared" si="0"/>
        <v>7117</v>
      </c>
      <c r="H14" s="174" t="s">
        <v>54</v>
      </c>
      <c r="I14" s="175">
        <v>9</v>
      </c>
    </row>
    <row r="15" spans="1:9" s="98" customFormat="1" ht="37.5" customHeight="1" x14ac:dyDescent="0.65">
      <c r="A15" s="177">
        <v>10</v>
      </c>
      <c r="B15" s="178" t="s">
        <v>14</v>
      </c>
      <c r="C15" s="179">
        <v>13213</v>
      </c>
      <c r="D15" s="179">
        <v>48461</v>
      </c>
      <c r="E15" s="179">
        <v>20558</v>
      </c>
      <c r="F15" s="179">
        <v>0</v>
      </c>
      <c r="G15" s="179">
        <f t="shared" si="0"/>
        <v>82232</v>
      </c>
      <c r="H15" s="181" t="s">
        <v>55</v>
      </c>
      <c r="I15" s="182">
        <v>10</v>
      </c>
    </row>
    <row r="16" spans="1:9" s="98" customFormat="1" ht="37.5" customHeight="1" x14ac:dyDescent="0.65">
      <c r="A16" s="170">
        <v>11</v>
      </c>
      <c r="B16" s="171" t="s">
        <v>15</v>
      </c>
      <c r="C16" s="172">
        <v>2756</v>
      </c>
      <c r="D16" s="172">
        <v>3333</v>
      </c>
      <c r="E16" s="172">
        <v>6475</v>
      </c>
      <c r="F16" s="172">
        <v>0</v>
      </c>
      <c r="G16" s="172">
        <f t="shared" si="0"/>
        <v>12564</v>
      </c>
      <c r="H16" s="174" t="s">
        <v>56</v>
      </c>
      <c r="I16" s="175">
        <v>11</v>
      </c>
    </row>
    <row r="17" spans="1:9" s="98" customFormat="1" ht="37.5" customHeight="1" x14ac:dyDescent="0.65">
      <c r="A17" s="185" t="s">
        <v>16</v>
      </c>
      <c r="B17" s="185"/>
      <c r="C17" s="191">
        <f>SUM(C6:C16)</f>
        <v>633023</v>
      </c>
      <c r="D17" s="191">
        <f>SUM(D6:D16)</f>
        <v>843464</v>
      </c>
      <c r="E17" s="191">
        <f>SUM(E6:E16)</f>
        <v>489564</v>
      </c>
      <c r="F17" s="191">
        <f>SUM(F6:F16)</f>
        <v>1216107</v>
      </c>
      <c r="G17" s="191">
        <f t="shared" si="0"/>
        <v>3182158</v>
      </c>
      <c r="H17" s="169" t="s">
        <v>57</v>
      </c>
      <c r="I17" s="169"/>
    </row>
    <row r="18" spans="1:9" x14ac:dyDescent="0.65">
      <c r="A18" s="166" t="s">
        <v>183</v>
      </c>
      <c r="B18" s="166"/>
      <c r="C18" s="166"/>
      <c r="D18" s="166"/>
      <c r="E18" s="166"/>
      <c r="F18" s="166"/>
      <c r="G18" s="166"/>
      <c r="H18" s="166"/>
      <c r="I18" s="166"/>
    </row>
  </sheetData>
  <mergeCells count="12">
    <mergeCell ref="A17:B17"/>
    <mergeCell ref="H17:I17"/>
    <mergeCell ref="B1:H1"/>
    <mergeCell ref="B2:H2"/>
    <mergeCell ref="B3:H3"/>
    <mergeCell ref="A4:B5"/>
    <mergeCell ref="G4:G5"/>
    <mergeCell ref="H4:I5"/>
    <mergeCell ref="F4:F5"/>
    <mergeCell ref="E4:E5"/>
    <mergeCell ref="D4:D5"/>
    <mergeCell ref="C4:C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60" zoomScaleNormal="100" workbookViewId="0">
      <selection activeCell="D10" sqref="D10"/>
    </sheetView>
  </sheetViews>
  <sheetFormatPr defaultColWidth="8.77734375" defaultRowHeight="21.6" x14ac:dyDescent="0.65"/>
  <cols>
    <col min="1" max="1" width="4.6640625" style="78" customWidth="1"/>
    <col min="2" max="2" width="25.6640625" style="78" customWidth="1"/>
    <col min="3" max="7" width="12.33203125" style="78" customWidth="1"/>
    <col min="8" max="8" width="25.6640625" style="78" customWidth="1"/>
    <col min="9" max="9" width="4.6640625" style="78" customWidth="1"/>
    <col min="10" max="10" width="8.77734375" style="78"/>
    <col min="11" max="11" width="22.6640625" style="78" customWidth="1"/>
    <col min="12" max="15" width="8.77734375" style="78"/>
    <col min="16" max="16" width="14" style="78" customWidth="1"/>
    <col min="17" max="16384" width="8.77734375" style="78"/>
  </cols>
  <sheetData>
    <row r="1" spans="1:10" ht="23.4" x14ac:dyDescent="0.65">
      <c r="A1" s="166"/>
      <c r="B1" s="165" t="s">
        <v>31</v>
      </c>
      <c r="C1" s="165"/>
      <c r="D1" s="165"/>
      <c r="E1" s="165"/>
      <c r="F1" s="165"/>
      <c r="G1" s="165"/>
      <c r="H1" s="165"/>
      <c r="I1" s="166"/>
    </row>
    <row r="2" spans="1:10" ht="23.4" x14ac:dyDescent="0.65">
      <c r="A2" s="166"/>
      <c r="B2" s="165" t="s">
        <v>32</v>
      </c>
      <c r="C2" s="165"/>
      <c r="D2" s="165"/>
      <c r="E2" s="165"/>
      <c r="F2" s="165"/>
      <c r="G2" s="165"/>
      <c r="H2" s="165"/>
      <c r="I2" s="166"/>
    </row>
    <row r="3" spans="1:10" ht="23.4" x14ac:dyDescent="0.65">
      <c r="A3" s="166"/>
      <c r="B3" s="165" t="s">
        <v>30</v>
      </c>
      <c r="C3" s="165"/>
      <c r="D3" s="165"/>
      <c r="E3" s="165"/>
      <c r="F3" s="165"/>
      <c r="G3" s="165"/>
      <c r="H3" s="165"/>
      <c r="I3" s="166"/>
    </row>
    <row r="4" spans="1:10" s="98" customFormat="1" ht="37.5" customHeight="1" x14ac:dyDescent="0.65">
      <c r="A4" s="167" t="s">
        <v>0</v>
      </c>
      <c r="B4" s="167"/>
      <c r="C4" s="168" t="s">
        <v>1</v>
      </c>
      <c r="D4" s="168" t="s">
        <v>2</v>
      </c>
      <c r="E4" s="168" t="s">
        <v>3</v>
      </c>
      <c r="F4" s="168" t="s">
        <v>4</v>
      </c>
      <c r="G4" s="168" t="s">
        <v>5</v>
      </c>
      <c r="H4" s="169" t="s">
        <v>45</v>
      </c>
      <c r="I4" s="169"/>
    </row>
    <row r="5" spans="1:10" s="98" customFormat="1" ht="37.5" customHeight="1" x14ac:dyDescent="0.65">
      <c r="A5" s="170">
        <v>1</v>
      </c>
      <c r="B5" s="171" t="s">
        <v>6</v>
      </c>
      <c r="C5" s="172">
        <v>640026</v>
      </c>
      <c r="D5" s="172">
        <v>807854</v>
      </c>
      <c r="E5" s="172">
        <v>1029017</v>
      </c>
      <c r="F5" s="172">
        <v>519300</v>
      </c>
      <c r="G5" s="188">
        <f t="shared" ref="G5:G16" si="0">SUM(C5:F5)</f>
        <v>2996197</v>
      </c>
      <c r="H5" s="174" t="s">
        <v>46</v>
      </c>
      <c r="I5" s="175">
        <v>1</v>
      </c>
      <c r="J5" s="100"/>
    </row>
    <row r="6" spans="1:10" s="98" customFormat="1" ht="37.5" customHeight="1" x14ac:dyDescent="0.65">
      <c r="A6" s="177">
        <v>2</v>
      </c>
      <c r="B6" s="178" t="s">
        <v>7</v>
      </c>
      <c r="C6" s="179">
        <v>2805278</v>
      </c>
      <c r="D6" s="179">
        <v>3322036</v>
      </c>
      <c r="E6" s="179">
        <v>327789</v>
      </c>
      <c r="F6" s="179">
        <v>576830</v>
      </c>
      <c r="G6" s="189">
        <f t="shared" si="0"/>
        <v>7031933</v>
      </c>
      <c r="H6" s="181" t="s">
        <v>47</v>
      </c>
      <c r="I6" s="182">
        <v>2</v>
      </c>
    </row>
    <row r="7" spans="1:10" s="98" customFormat="1" ht="37.5" customHeight="1" x14ac:dyDescent="0.65">
      <c r="A7" s="170">
        <v>3</v>
      </c>
      <c r="B7" s="171" t="s">
        <v>8</v>
      </c>
      <c r="C7" s="172">
        <v>0</v>
      </c>
      <c r="D7" s="172">
        <v>0</v>
      </c>
      <c r="E7" s="190">
        <v>0</v>
      </c>
      <c r="F7" s="172">
        <v>81689</v>
      </c>
      <c r="G7" s="188">
        <f t="shared" si="0"/>
        <v>81689</v>
      </c>
      <c r="H7" s="174" t="s">
        <v>48</v>
      </c>
      <c r="I7" s="175">
        <v>3</v>
      </c>
    </row>
    <row r="8" spans="1:10" s="98" customFormat="1" ht="37.5" customHeight="1" x14ac:dyDescent="0.65">
      <c r="A8" s="177">
        <v>4</v>
      </c>
      <c r="B8" s="178" t="s">
        <v>9</v>
      </c>
      <c r="C8" s="179">
        <v>108672</v>
      </c>
      <c r="D8" s="179">
        <v>427169</v>
      </c>
      <c r="E8" s="179">
        <v>471271</v>
      </c>
      <c r="F8" s="179">
        <v>292776</v>
      </c>
      <c r="G8" s="189">
        <f t="shared" si="0"/>
        <v>1299888</v>
      </c>
      <c r="H8" s="181" t="s">
        <v>49</v>
      </c>
      <c r="I8" s="182">
        <v>4</v>
      </c>
    </row>
    <row r="9" spans="1:10" s="98" customFormat="1" ht="37.5" customHeight="1" x14ac:dyDescent="0.65">
      <c r="A9" s="170">
        <v>5</v>
      </c>
      <c r="B9" s="171" t="s">
        <v>10</v>
      </c>
      <c r="C9" s="172">
        <v>2190</v>
      </c>
      <c r="D9" s="172">
        <v>6217</v>
      </c>
      <c r="E9" s="172">
        <v>0</v>
      </c>
      <c r="F9" s="172">
        <v>0</v>
      </c>
      <c r="G9" s="188">
        <f t="shared" si="0"/>
        <v>8407</v>
      </c>
      <c r="H9" s="174" t="s">
        <v>50</v>
      </c>
      <c r="I9" s="175">
        <v>5</v>
      </c>
    </row>
    <row r="10" spans="1:10" s="98" customFormat="1" ht="37.5" customHeight="1" x14ac:dyDescent="0.65">
      <c r="A10" s="177">
        <v>6</v>
      </c>
      <c r="B10" s="178" t="s">
        <v>11</v>
      </c>
      <c r="C10" s="179">
        <v>0</v>
      </c>
      <c r="D10" s="179">
        <v>0</v>
      </c>
      <c r="E10" s="179">
        <v>0</v>
      </c>
      <c r="F10" s="179">
        <v>3417073</v>
      </c>
      <c r="G10" s="189">
        <f t="shared" si="0"/>
        <v>3417073</v>
      </c>
      <c r="H10" s="181" t="s">
        <v>51</v>
      </c>
      <c r="I10" s="182">
        <v>6</v>
      </c>
    </row>
    <row r="11" spans="1:10" s="98" customFormat="1" ht="37.5" customHeight="1" x14ac:dyDescent="0.65">
      <c r="A11" s="170">
        <v>7</v>
      </c>
      <c r="B11" s="171" t="s">
        <v>190</v>
      </c>
      <c r="C11" s="172">
        <v>281510</v>
      </c>
      <c r="D11" s="172">
        <v>162664</v>
      </c>
      <c r="E11" s="172">
        <v>114078</v>
      </c>
      <c r="F11" s="172">
        <v>34015</v>
      </c>
      <c r="G11" s="188">
        <f t="shared" si="0"/>
        <v>592267</v>
      </c>
      <c r="H11" s="174" t="s">
        <v>52</v>
      </c>
      <c r="I11" s="175">
        <v>7</v>
      </c>
    </row>
    <row r="12" spans="1:10" s="98" customFormat="1" ht="37.5" customHeight="1" x14ac:dyDescent="0.65">
      <c r="A12" s="177">
        <v>8</v>
      </c>
      <c r="B12" s="178" t="s">
        <v>44</v>
      </c>
      <c r="C12" s="179">
        <v>402482</v>
      </c>
      <c r="D12" s="179">
        <v>507565</v>
      </c>
      <c r="E12" s="179">
        <v>244868</v>
      </c>
      <c r="F12" s="179">
        <v>217535</v>
      </c>
      <c r="G12" s="189">
        <f t="shared" si="0"/>
        <v>1372450</v>
      </c>
      <c r="H12" s="181" t="s">
        <v>53</v>
      </c>
      <c r="I12" s="182">
        <v>8</v>
      </c>
    </row>
    <row r="13" spans="1:10" s="98" customFormat="1" ht="37.5" customHeight="1" x14ac:dyDescent="0.65">
      <c r="A13" s="170">
        <v>9</v>
      </c>
      <c r="B13" s="171" t="s">
        <v>13</v>
      </c>
      <c r="C13" s="172">
        <v>12801</v>
      </c>
      <c r="D13" s="172">
        <v>41825</v>
      </c>
      <c r="E13" s="172">
        <v>0</v>
      </c>
      <c r="F13" s="172">
        <v>0</v>
      </c>
      <c r="G13" s="188">
        <f t="shared" si="0"/>
        <v>54626</v>
      </c>
      <c r="H13" s="174" t="s">
        <v>54</v>
      </c>
      <c r="I13" s="175">
        <v>9</v>
      </c>
    </row>
    <row r="14" spans="1:10" s="98" customFormat="1" ht="37.5" customHeight="1" x14ac:dyDescent="0.65">
      <c r="A14" s="177">
        <v>10</v>
      </c>
      <c r="B14" s="178" t="s">
        <v>14</v>
      </c>
      <c r="C14" s="179">
        <v>80006</v>
      </c>
      <c r="D14" s="179">
        <v>314708</v>
      </c>
      <c r="E14" s="179">
        <v>119342</v>
      </c>
      <c r="F14" s="179">
        <v>0</v>
      </c>
      <c r="G14" s="189">
        <f t="shared" si="0"/>
        <v>514056</v>
      </c>
      <c r="H14" s="181" t="s">
        <v>55</v>
      </c>
      <c r="I14" s="182">
        <v>10</v>
      </c>
    </row>
    <row r="15" spans="1:10" s="98" customFormat="1" ht="37.5" customHeight="1" x14ac:dyDescent="0.65">
      <c r="A15" s="170">
        <v>11</v>
      </c>
      <c r="B15" s="171" t="s">
        <v>15</v>
      </c>
      <c r="C15" s="172">
        <v>34389</v>
      </c>
      <c r="D15" s="172">
        <v>37137</v>
      </c>
      <c r="E15" s="172">
        <v>46516</v>
      </c>
      <c r="F15" s="172">
        <v>0</v>
      </c>
      <c r="G15" s="188">
        <f t="shared" si="0"/>
        <v>118042</v>
      </c>
      <c r="H15" s="174" t="s">
        <v>56</v>
      </c>
      <c r="I15" s="175">
        <v>11</v>
      </c>
    </row>
    <row r="16" spans="1:10" s="98" customFormat="1" ht="37.5" customHeight="1" x14ac:dyDescent="0.65">
      <c r="A16" s="185" t="s">
        <v>16</v>
      </c>
      <c r="B16" s="185"/>
      <c r="C16" s="191">
        <f>SUM(C5:C15)</f>
        <v>4367354</v>
      </c>
      <c r="D16" s="191">
        <f>SUM(D5:D15)</f>
        <v>5627175</v>
      </c>
      <c r="E16" s="191">
        <f>SUM(E5:E15)</f>
        <v>2352881</v>
      </c>
      <c r="F16" s="191">
        <f>SUM(F5:F15)</f>
        <v>5139218</v>
      </c>
      <c r="G16" s="191">
        <f t="shared" si="0"/>
        <v>17486628</v>
      </c>
      <c r="H16" s="169" t="s">
        <v>57</v>
      </c>
      <c r="I16" s="169"/>
    </row>
    <row r="17" spans="1:9" x14ac:dyDescent="0.65">
      <c r="A17" s="166" t="s">
        <v>183</v>
      </c>
      <c r="B17" s="166"/>
      <c r="C17" s="166"/>
      <c r="D17" s="166"/>
      <c r="E17" s="166"/>
      <c r="F17" s="166"/>
      <c r="G17" s="166"/>
      <c r="H17" s="166"/>
      <c r="I17" s="166"/>
    </row>
  </sheetData>
  <mergeCells count="7">
    <mergeCell ref="A16:B16"/>
    <mergeCell ref="H16:I16"/>
    <mergeCell ref="B1:H1"/>
    <mergeCell ref="B2:H2"/>
    <mergeCell ref="B3:H3"/>
    <mergeCell ref="A4:B4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5</vt:i4>
      </vt:variant>
    </vt:vector>
  </HeadingPairs>
  <TitlesOfParts>
    <vt:vector size="47" baseType="lpstr">
      <vt:lpstr>الفهرس</vt:lpstr>
      <vt:lpstr>جدول رقم 1</vt:lpstr>
      <vt:lpstr>جدول رقم 2</vt:lpstr>
      <vt:lpstr>جدول رقم 3</vt:lpstr>
      <vt:lpstr>جدول رقم 4</vt:lpstr>
      <vt:lpstr>جدول رقم 5</vt:lpstr>
      <vt:lpstr>جدول رقم 6</vt:lpstr>
      <vt:lpstr>جدول رقم 7</vt:lpstr>
      <vt:lpstr>جدول رقم 8</vt:lpstr>
      <vt:lpstr>جدول رقم 9</vt:lpstr>
      <vt:lpstr>جدول رقم 10</vt:lpstr>
      <vt:lpstr>جدول رقم 11</vt:lpstr>
      <vt:lpstr>جدول رقم 12</vt:lpstr>
      <vt:lpstr>جدول 13</vt:lpstr>
      <vt:lpstr>جدول 14</vt:lpstr>
      <vt:lpstr>جدول 15</vt:lpstr>
      <vt:lpstr>جدول 16</vt:lpstr>
      <vt:lpstr>جدول 17</vt:lpstr>
      <vt:lpstr>جدول 18</vt:lpstr>
      <vt:lpstr>شكل 1</vt:lpstr>
      <vt:lpstr>شكل 2</vt:lpstr>
      <vt:lpstr>شكل 3</vt:lpstr>
      <vt:lpstr>شكل 4</vt:lpstr>
      <vt:lpstr>شكل 5</vt:lpstr>
      <vt:lpstr>شكل 6</vt:lpstr>
      <vt:lpstr>شكل 7</vt:lpstr>
      <vt:lpstr>شكل 8</vt:lpstr>
      <vt:lpstr>شكل 9</vt:lpstr>
      <vt:lpstr>شكل 10</vt:lpstr>
      <vt:lpstr>شكل 11</vt:lpstr>
      <vt:lpstr>شكل 12</vt:lpstr>
      <vt:lpstr>شكل 13</vt:lpstr>
      <vt:lpstr>شكل 14</vt:lpstr>
      <vt:lpstr>شكل 15</vt:lpstr>
      <vt:lpstr>شكل 16</vt:lpstr>
      <vt:lpstr>شكل 17</vt:lpstr>
      <vt:lpstr>شكل 18</vt:lpstr>
      <vt:lpstr>شكل 19</vt:lpstr>
      <vt:lpstr>شكل20</vt:lpstr>
      <vt:lpstr>شكل 21</vt:lpstr>
      <vt:lpstr>شكل 22</vt:lpstr>
      <vt:lpstr>شكل 23</vt:lpstr>
      <vt:lpstr>'جدول 17'!Print_Area</vt:lpstr>
      <vt:lpstr>'جدول رقم 12'!Print_Area</vt:lpstr>
      <vt:lpstr>'جدول رقم 2'!Print_Area</vt:lpstr>
      <vt:lpstr>'جدول رقم 4'!Print_Area</vt:lpstr>
      <vt:lpstr>'جدول رقم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Sara Aldurayhem</cp:lastModifiedBy>
  <cp:lastPrinted>2018-12-18T11:03:52Z</cp:lastPrinted>
  <dcterms:created xsi:type="dcterms:W3CDTF">2018-04-11T12:23:36Z</dcterms:created>
  <dcterms:modified xsi:type="dcterms:W3CDTF">2019-05-16T09:59:07Z</dcterms:modified>
</cp:coreProperties>
</file>